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updateLinks="never"/>
  <mc:AlternateContent xmlns:mc="http://schemas.openxmlformats.org/markup-compatibility/2006">
    <mc:Choice Requires="x15">
      <x15ac:absPath xmlns:x15ac="http://schemas.microsoft.com/office/spreadsheetml/2010/11/ac" url="C:\Users\E135590\Downloads\0.16.26\"/>
    </mc:Choice>
  </mc:AlternateContent>
  <xr:revisionPtr revIDLastSave="0" documentId="13_ncr:1_{EE19BF2E-90B0-414E-A67C-AD794C2D5C95}" xr6:coauthVersionLast="47" xr6:coauthVersionMax="47" xr10:uidLastSave="{00000000-0000-0000-0000-000000000000}"/>
  <bookViews>
    <workbookView xWindow="29970" yWindow="1170" windowWidth="21600" windowHeight="11295" tabRatio="604" activeTab="1" xr2:uid="{00000000-000D-0000-FFFF-FFFF00000000}"/>
  </bookViews>
  <sheets>
    <sheet name="Calculation" sheetId="2" r:id="rId1"/>
    <sheet name="Values" sheetId="1" r:id="rId2"/>
    <sheet name="Weights" sheetId="4" r:id="rId3"/>
  </sheets>
  <definedNames>
    <definedName name="_xlnm._FilterDatabase" localSheetId="1" hidden="1">Values!$A$2:$M$28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" i="2" l="1"/>
  <c r="F27" i="2" s="1"/>
  <c r="M57" i="2" s="1"/>
  <c r="J8" i="2"/>
  <c r="F26" i="2" s="1"/>
  <c r="M48" i="2" s="1"/>
  <c r="J7" i="2"/>
  <c r="M46" i="2" s="1"/>
  <c r="J6" i="2"/>
  <c r="F29" i="2" s="1"/>
  <c r="J5" i="2"/>
  <c r="M54" i="2" s="1"/>
  <c r="C5" i="2"/>
  <c r="A79" i="2"/>
  <c r="M37" i="2" s="1"/>
  <c r="A76" i="2"/>
  <c r="A75" i="2"/>
  <c r="A74" i="2" s="1"/>
  <c r="B48" i="2"/>
  <c r="F37" i="2"/>
  <c r="M36" i="2"/>
  <c r="M29" i="2"/>
  <c r="M26" i="2"/>
  <c r="B25" i="2"/>
  <c r="J16" i="2"/>
  <c r="J14" i="2" s="1"/>
  <c r="F23" i="2" s="1"/>
  <c r="J15" i="2"/>
  <c r="M24" i="2" l="1"/>
  <c r="C8" i="2"/>
  <c r="C7" i="2"/>
  <c r="F32" i="2" s="1"/>
  <c r="M55" i="2" s="1"/>
  <c r="M58" i="2" s="1"/>
  <c r="M49" i="2"/>
  <c r="F38" i="2" s="1"/>
  <c r="F39" i="2" s="1"/>
  <c r="F25" i="2"/>
  <c r="F28" i="2" s="1"/>
  <c r="F31" i="2" s="1"/>
  <c r="F49" i="2"/>
  <c r="M27" i="2"/>
  <c r="M28" i="2" s="1"/>
  <c r="M31" i="2" s="1"/>
  <c r="C21" i="2" l="1"/>
  <c r="F40" i="2"/>
  <c r="F41" i="2" s="1"/>
  <c r="F43" i="2" s="1"/>
  <c r="F33" i="2"/>
  <c r="F54" i="2" s="1"/>
  <c r="F48" i="2" l="1"/>
  <c r="F51" i="2" s="1"/>
  <c r="F55" i="2" s="1"/>
  <c r="F56" i="2" s="1"/>
  <c r="F35" i="2"/>
  <c r="M34" i="2" l="1"/>
  <c r="C19" i="2" s="1"/>
  <c r="M38" i="2"/>
  <c r="M39" i="2" l="1"/>
  <c r="M40" i="2"/>
  <c r="M41" i="2" l="1"/>
  <c r="M42" i="2" s="1"/>
  <c r="C20" i="2" s="1"/>
</calcChain>
</file>

<file path=xl/sharedStrings.xml><?xml version="1.0" encoding="utf-8"?>
<sst xmlns="http://schemas.openxmlformats.org/spreadsheetml/2006/main" count="2584" uniqueCount="1763">
  <si>
    <t>NPI</t>
  </si>
  <si>
    <t>Provider ID</t>
  </si>
  <si>
    <t>Medicare ID</t>
  </si>
  <si>
    <t>Market Area</t>
  </si>
  <si>
    <t>Provider Name</t>
  </si>
  <si>
    <t>WV STD COST*</t>
  </si>
  <si>
    <t>Std Cap Amt</t>
  </si>
  <si>
    <t>Cost/Charge Ratio</t>
  </si>
  <si>
    <t>Ind Med Ed ADJ</t>
  </si>
  <si>
    <t>Pro WGE Index GAF</t>
  </si>
  <si>
    <t>Base Amt. (Prov Price Fctr X 1.025)</t>
  </si>
  <si>
    <t>Provider Type</t>
  </si>
  <si>
    <t>Eff Date</t>
  </si>
  <si>
    <t>0001144000</t>
  </si>
  <si>
    <t>Cabell Huntington Hospital</t>
  </si>
  <si>
    <t>ACH</t>
  </si>
  <si>
    <t>0001131000</t>
  </si>
  <si>
    <t>Wheeling Hospital</t>
  </si>
  <si>
    <t>0001848000</t>
  </si>
  <si>
    <t>Welch Community Hospital</t>
  </si>
  <si>
    <t>SCH</t>
  </si>
  <si>
    <t>0001309000</t>
  </si>
  <si>
    <t>0001287000</t>
  </si>
  <si>
    <t>0001276000</t>
  </si>
  <si>
    <t>United Hospital Center</t>
  </si>
  <si>
    <t>SCH/RRC</t>
  </si>
  <si>
    <t>0001391000</t>
  </si>
  <si>
    <t>Thomas Memorial Hospital</t>
  </si>
  <si>
    <t>0001221000</t>
  </si>
  <si>
    <t>Wetzel County Hospital</t>
  </si>
  <si>
    <t>0001292000</t>
  </si>
  <si>
    <t>Berkeley Medical Center</t>
  </si>
  <si>
    <t>0001417000</t>
  </si>
  <si>
    <t>Stonewall Jackson Memorial Hospital</t>
  </si>
  <si>
    <t>0001111000</t>
  </si>
  <si>
    <t>Princeton Community Hospital</t>
  </si>
  <si>
    <t>RRC</t>
  </si>
  <si>
    <t>0001092000</t>
  </si>
  <si>
    <t>0001300000</t>
  </si>
  <si>
    <t>0001352000</t>
  </si>
  <si>
    <t>Weirton Medical Center</t>
  </si>
  <si>
    <t>0001394000</t>
  </si>
  <si>
    <t>0001207000</t>
  </si>
  <si>
    <t>0001360000</t>
  </si>
  <si>
    <t>0001157000</t>
  </si>
  <si>
    <t>0106041000</t>
  </si>
  <si>
    <t>Greenbrier Valley Medical Center</t>
  </si>
  <si>
    <t>0001155000</t>
  </si>
  <si>
    <t>Camden Clark Medical Center</t>
  </si>
  <si>
    <t>0102154000</t>
  </si>
  <si>
    <t>Logan Regional Medical Center</t>
  </si>
  <si>
    <t>0001258000</t>
  </si>
  <si>
    <t>West Virginia University Hospitals</t>
  </si>
  <si>
    <t>0001040000</t>
  </si>
  <si>
    <t>0001342000</t>
  </si>
  <si>
    <t>Charleston Area Medical Center</t>
  </si>
  <si>
    <t>WV MEDICAID INPATIENT HOSPITAL PPS PAYMENT</t>
  </si>
  <si>
    <t>Medicaid NPI Number:</t>
  </si>
  <si>
    <t>Provider PPS Price Factors:</t>
  </si>
  <si>
    <t>Provider Name:</t>
  </si>
  <si>
    <t>WV Std Cost</t>
  </si>
  <si>
    <t xml:space="preserve">DRG : </t>
  </si>
  <si>
    <t>957</t>
  </si>
  <si>
    <t>DRG Weight:</t>
  </si>
  <si>
    <t>Cost/Chg Ratio</t>
  </si>
  <si>
    <t>ALOS:</t>
  </si>
  <si>
    <t>Ind Med Ed Adj</t>
  </si>
  <si>
    <t>Claim Information:</t>
  </si>
  <si>
    <t>Prov Wge Index</t>
  </si>
  <si>
    <t>Admit Date</t>
  </si>
  <si>
    <t xml:space="preserve">Discharge Date </t>
  </si>
  <si>
    <t>Discharge Status Code</t>
  </si>
  <si>
    <t>Total Covered Charges</t>
  </si>
  <si>
    <t>Payment Method:</t>
  </si>
  <si>
    <t>Room&amp;Board</t>
  </si>
  <si>
    <t>PPS Pricing</t>
  </si>
  <si>
    <t>Observation Hours</t>
  </si>
  <si>
    <t>Transfer Pricing</t>
  </si>
  <si>
    <t>Observation Charges</t>
  </si>
  <si>
    <t>Same/Day Next Day</t>
  </si>
  <si>
    <t>Same Day/Next Day</t>
  </si>
  <si>
    <t>Transfer Payment:</t>
  </si>
  <si>
    <t>Outlier Threshold:</t>
  </si>
  <si>
    <t>Standard DRG Payment:</t>
  </si>
  <si>
    <t>X (1+  Ind Med Ed Adj)</t>
  </si>
  <si>
    <t>Total Ancillary Charges:</t>
  </si>
  <si>
    <t>X Prov Wge Index</t>
  </si>
  <si>
    <t>Cost/Charge Ratio:</t>
  </si>
  <si>
    <t>+ Std Cap Amt</t>
  </si>
  <si>
    <t>Observation ($10 * hours)</t>
  </si>
  <si>
    <t>X Medicaid Rate Adjustment</t>
  </si>
  <si>
    <t xml:space="preserve">Room &amp; Board </t>
  </si>
  <si>
    <t>Provider Price Factor</t>
  </si>
  <si>
    <t>Payment</t>
  </si>
  <si>
    <t>X DRG Weight</t>
  </si>
  <si>
    <t>Std Drg Amount</t>
  </si>
  <si>
    <t>Pay Same Day/Next Day or</t>
  </si>
  <si>
    <t>Standard</t>
  </si>
  <si>
    <t>Calculate Outlier Add On:</t>
  </si>
  <si>
    <t>Total Charges:</t>
  </si>
  <si>
    <t>Number of Days:</t>
  </si>
  <si>
    <t>Adjusted Cost/Charge Ratio:</t>
  </si>
  <si>
    <t>X</t>
  </si>
  <si>
    <t>Per Diem Amount:</t>
  </si>
  <si>
    <t>First Day Per Diem:</t>
  </si>
  <si>
    <t>Less Outlier Threshold Amount</t>
  </si>
  <si>
    <t>Remaining Per Diem:</t>
  </si>
  <si>
    <t>Calculated Transfer Payment:</t>
  </si>
  <si>
    <t>80% of Difference</t>
  </si>
  <si>
    <t>Pay Transfer Payment or Standard DRG:</t>
  </si>
  <si>
    <t>Outlier Add - On</t>
  </si>
  <si>
    <t>Calculate Rate Adjustment and  IME Add-on:</t>
  </si>
  <si>
    <t>divided by</t>
  </si>
  <si>
    <t>(1+  Ind Med Ed Adj)</t>
  </si>
  <si>
    <t xml:space="preserve"> X Ind Med Ed Adj</t>
  </si>
  <si>
    <t xml:space="preserve">Medicaid Rate Adj </t>
  </si>
  <si>
    <t>Calculate Total Payment:</t>
  </si>
  <si>
    <t>Base DRG Payment</t>
  </si>
  <si>
    <t>Adjusted Outlier and Indirect Med. Ed. Add-On</t>
  </si>
  <si>
    <t>+ Fixed Threshold Amount</t>
  </si>
  <si>
    <t>INSTRUCTIONS:</t>
  </si>
  <si>
    <t>DO NOT ALTER ANY FORMULAS ON THIS WORKSHEET.</t>
  </si>
  <si>
    <t xml:space="preserve">Enter the required information in the boxes at the top of the page highlighted in </t>
  </si>
  <si>
    <t>ENTER DATA ONLY IN BOXES HIGHLIGHTED IN LIGHT BLUE AT</t>
  </si>
  <si>
    <t>light blue.  The provider number, DRG, and discharge status code must be entered</t>
  </si>
  <si>
    <t>THE TOP LEFT OF THIS SHEET.</t>
  </si>
  <si>
    <t>as text with an apostophe (') in front of the first number.  For example enter</t>
  </si>
  <si>
    <t>provider number '210017 not 210017.</t>
  </si>
  <si>
    <t>The calculator will determine the correct payment based on the information entered.</t>
  </si>
  <si>
    <t>The method used will be denoted in the payment method box at the top of the page,</t>
  </si>
  <si>
    <t xml:space="preserve">as well as in the box containing each calculation.  For example, if a claim falls </t>
  </si>
  <si>
    <t>under transfer pricing, "yes" will show beside transfer pricing in the Payment Method</t>
  </si>
  <si>
    <t>box.  "Yes" will also show on the top line of the transfer payment calculation box.</t>
  </si>
  <si>
    <t>PPS Pricing denotes standard DRG payments as well as outliers.  If a claim is priced by</t>
  </si>
  <si>
    <t>any outlier payment if applicable.</t>
  </si>
  <si>
    <t>Includes External Weights for Low Volume DRGs with Pair/Triplet Premiums Applied</t>
  </si>
  <si>
    <t>Includes Medicare Weight for Transplant DRGs</t>
  </si>
  <si>
    <t>Excludes non-PPS DRGs</t>
  </si>
  <si>
    <t>DRG</t>
  </si>
  <si>
    <t>Description</t>
  </si>
  <si>
    <t>ALOS</t>
  </si>
  <si>
    <t>Final DRG
Weight</t>
  </si>
  <si>
    <t>Source</t>
  </si>
  <si>
    <t>001</t>
  </si>
  <si>
    <t>HEART TRANSPLANT OR IMPLANT OF HEART ASSIST SYSTEM WITH MCC</t>
  </si>
  <si>
    <t>Z</t>
  </si>
  <si>
    <t>002</t>
  </si>
  <si>
    <t>HEART TRANSPLANT OR IMPLANT OF HEART ASSIST SYSTEM WITHOUT MCC</t>
  </si>
  <si>
    <t>003</t>
  </si>
  <si>
    <t>ECMO OR TRACHEOSTOMY WITH MV &gt;96 HOURS OR PRINCIPAL DIAGNOSIS EXCEPT FACE, MOUTH AND NECK WITH MAJOR O.R. PROCEDURES</t>
  </si>
  <si>
    <t>A</t>
  </si>
  <si>
    <t>Discharge</t>
  </si>
  <si>
    <t>Admit</t>
  </si>
  <si>
    <t>004</t>
  </si>
  <si>
    <t>TRACHEOSTOMY WITH MV &gt;96 HOURS OR PRINCIPAL DIAGNOSIS EXCEPT FACE, MOUTH AND NECK WITHOUT MAJOR O.R. PROCEDURES</t>
  </si>
  <si>
    <t>Status</t>
  </si>
  <si>
    <t>Date</t>
  </si>
  <si>
    <t>005</t>
  </si>
  <si>
    <t>LIVER TRANSPLANT WITH MCC OR INTESTINAL TRANSPLANT</t>
  </si>
  <si>
    <t>Code</t>
  </si>
  <si>
    <t>006</t>
  </si>
  <si>
    <t>LIVER TRANSPLANT WITHOUT MCC</t>
  </si>
  <si>
    <t>007</t>
  </si>
  <si>
    <t>LUNG TRANSPLANT</t>
  </si>
  <si>
    <t>008</t>
  </si>
  <si>
    <t>SIMULTANEOUS PANCREAS AND KIDNEY TRANSPLANT</t>
  </si>
  <si>
    <t>010</t>
  </si>
  <si>
    <t>PANCREAS TRANSPLANT</t>
  </si>
  <si>
    <t>011</t>
  </si>
  <si>
    <t>TRACHEOSTOMY FOR FACE, MOUTH AND NECK DIAGNOSES OR LARYNGECTOMY WITH MCC</t>
  </si>
  <si>
    <t>AO</t>
  </si>
  <si>
    <t>012</t>
  </si>
  <si>
    <t>TRACHEOSTOMY FOR FACE, MOUTH AND NECK DIAGNOSES OR LARYNGECTOMY WITH CC</t>
  </si>
  <si>
    <t>013</t>
  </si>
  <si>
    <t>TRACHEOSTOMY FOR FACE, MOUTH AND NECK DIAGNOSES OR LARYNGECTOMY WITHOUT CC/MCC</t>
  </si>
  <si>
    <t>M</t>
  </si>
  <si>
    <t>014</t>
  </si>
  <si>
    <t>ALLOGENEIC BONE MARROW TRANSPLANT</t>
  </si>
  <si>
    <t>016</t>
  </si>
  <si>
    <t>AUTOLOGOUS BONE MARROW TRANSPLANT WITH CC/MCC</t>
  </si>
  <si>
    <t>017</t>
  </si>
  <si>
    <t>AUTOLOGOUS BONE MARROW TRANSPLANT WITHOUT CC/MCC</t>
  </si>
  <si>
    <t>018</t>
  </si>
  <si>
    <t>CHIMERIC ANTIGEN RECEPTOR (CAR) T-CELL AND OTHER IMMUNOTHERAPIES</t>
  </si>
  <si>
    <t>019</t>
  </si>
  <si>
    <t>SIMULTANEOUS PANCREAS AND KIDNEY TRANSPLANT WITH HEMODIALYSIS</t>
  </si>
  <si>
    <t>020</t>
  </si>
  <si>
    <t>INTRACRANIAL VASCULAR PROCEDURES WITH PRINCIPAL DIAGNOSIS HEMORRHAGE WITH MCC</t>
  </si>
  <si>
    <t>021</t>
  </si>
  <si>
    <t>INTRACRANIAL VASCULAR PROCEDURES WITH PRINCIPAL DIAGNOSIS HEMORRHAGE WITH CC</t>
  </si>
  <si>
    <t>022</t>
  </si>
  <si>
    <t>INTRACRANIAL VASCULAR PROCEDURES WITH PRINCIPAL DIAGNOSIS HEMORRHAGE WITHOUT CC/MCC</t>
  </si>
  <si>
    <t>023</t>
  </si>
  <si>
    <t>024</t>
  </si>
  <si>
    <t>CRANIOTOMY WITH MAJOR DEVICE IMPLANT OR ACUTE COMPLEX CNS PRINCIPAL DIAGNOSIS WITHOUT MCC</t>
  </si>
  <si>
    <t>025</t>
  </si>
  <si>
    <t>CRANIOTOMY AND ENDOVASCULAR INTRACRANIAL PROCEDURES WITH MCC</t>
  </si>
  <si>
    <t>026</t>
  </si>
  <si>
    <t>CRANIOTOMY AND ENDOVASCULAR INTRACRANIAL PROCEDURES WITH CC</t>
  </si>
  <si>
    <t>027</t>
  </si>
  <si>
    <t>CRANIOTOMY AND ENDOVASCULAR INTRACRANIAL PROCEDURES WITHOUT CC/MCC</t>
  </si>
  <si>
    <t>028</t>
  </si>
  <si>
    <t>SPINAL PROCEDURES WITH MCC</t>
  </si>
  <si>
    <t>029</t>
  </si>
  <si>
    <t>SPINAL PROCEDURES WITH CC OR SPINAL NEUROSTIMULATORS</t>
  </si>
  <si>
    <t>030</t>
  </si>
  <si>
    <t>SPINAL PROCEDURES WITHOUT CC/MCC</t>
  </si>
  <si>
    <t>031</t>
  </si>
  <si>
    <t>VENTRICULAR SHUNT PROCEDURES WITH MCC</t>
  </si>
  <si>
    <t>032</t>
  </si>
  <si>
    <t>VENTRICULAR SHUNT PROCEDURES WITH CC</t>
  </si>
  <si>
    <t>033</t>
  </si>
  <si>
    <t>VENTRICULAR SHUNT PROCEDURES WITHOUT CC/MCC</t>
  </si>
  <si>
    <t>034</t>
  </si>
  <si>
    <t>CAROTID ARTERY STENT PROCEDURES WITH MCC</t>
  </si>
  <si>
    <t>035</t>
  </si>
  <si>
    <t>CAROTID ARTERY STENT PROCEDURES WITH CC</t>
  </si>
  <si>
    <t>036</t>
  </si>
  <si>
    <t>CAROTID ARTERY STENT PROCEDURES WITHOUT CC/MCC</t>
  </si>
  <si>
    <t>037</t>
  </si>
  <si>
    <t>EXTRACRANIAL PROCEDURES WITH MCC</t>
  </si>
  <si>
    <t>038</t>
  </si>
  <si>
    <t>EXTRACRANIAL PROCEDURES WITH CC</t>
  </si>
  <si>
    <t>039</t>
  </si>
  <si>
    <t>EXTRACRANIAL PROCEDURES WITHOUT CC/MCC</t>
  </si>
  <si>
    <t>040</t>
  </si>
  <si>
    <t>PERIPHERAL, CRANIAL NERVE AND OTHER NERVOUS SYSTEM PROCEDURES WITH MCC</t>
  </si>
  <si>
    <t>AT</t>
  </si>
  <si>
    <t>041</t>
  </si>
  <si>
    <t>PERIPHERAL, CRANIAL NERVE AND OTHER NERVOUS SYSTEM PROCEDURES WITH CC OR PERIPHERAL NEUROSTIMULATOR</t>
  </si>
  <si>
    <t>042</t>
  </si>
  <si>
    <t>PERIPHERAL, CRANIAL NERVE AND OTHER NERVOUS SYSTEM PROCEDURES WITHOUT CC/MCC</t>
  </si>
  <si>
    <t>052</t>
  </si>
  <si>
    <t>SPINAL DISORDERS AND INJURIES WITH CC/MCC</t>
  </si>
  <si>
    <t>053</t>
  </si>
  <si>
    <t>SPINAL DISORDERS AND INJURIES WITHOUT CC/MCC</t>
  </si>
  <si>
    <t>054</t>
  </si>
  <si>
    <t>NERVOUS SYSTEM NEOPLASMS WITH MCC</t>
  </si>
  <si>
    <t>055</t>
  </si>
  <si>
    <t>NERVOUS SYSTEM NEOPLASMS WITHOUT MCC</t>
  </si>
  <si>
    <t>056</t>
  </si>
  <si>
    <t>DEGENERATIVE NERVOUS SYSTEM DISORDERS WITH MCC</t>
  </si>
  <si>
    <t>057</t>
  </si>
  <si>
    <t>DEGENERATIVE NERVOUS SYSTEM DISORDERS WITHOUT MCC</t>
  </si>
  <si>
    <t>058</t>
  </si>
  <si>
    <t>MULTIPLE SCLEROSIS AND CEREBELLAR ATAXIA WITH MCC</t>
  </si>
  <si>
    <t>059</t>
  </si>
  <si>
    <t>MULTIPLE SCLEROSIS AND CEREBELLAR ATAXIA WITH CC</t>
  </si>
  <si>
    <t>AP</t>
  </si>
  <si>
    <t>060</t>
  </si>
  <si>
    <t>MULTIPLE SCLEROSIS AND CEREBELLAR ATAXIA WITHOUT CC/MCC</t>
  </si>
  <si>
    <t>061</t>
  </si>
  <si>
    <t>ISCHEMIC STROKE, PRECEREBRAL OCCLUSION OR TRANSIENT ISCHEMIA WITH THROMBOLYTIC AGENT WITH MCC</t>
  </si>
  <si>
    <t>062</t>
  </si>
  <si>
    <t>ISCHEMIC STROKE, PRECEREBRAL OCCLUSION OR TRANSIENT ISCHEMIA WITH THROMBOLYTIC AGENT WITH CC</t>
  </si>
  <si>
    <t>063</t>
  </si>
  <si>
    <t>ISCHEMIC STROKE, PRECEREBRAL OCCLUSION OR TRANSIENT ISCHEMIA WITH THROMBOLYTIC AGENT WITHOUT CC/MCC</t>
  </si>
  <si>
    <t>064</t>
  </si>
  <si>
    <t>INTRACRANIAL HEMORRHAGE OR CEREBRAL INFARCTION WITH MCC</t>
  </si>
  <si>
    <t>065</t>
  </si>
  <si>
    <t>INTRACRANIAL HEMORRHAGE OR CEREBRAL INFARCTION WITH CC OR TPA IN 24 HOURS</t>
  </si>
  <si>
    <t>066</t>
  </si>
  <si>
    <t>INTRACRANIAL HEMORRHAGE OR CEREBRAL INFARCTION WITHOUT CC/MCC</t>
  </si>
  <si>
    <t>067</t>
  </si>
  <si>
    <t>068</t>
  </si>
  <si>
    <t>069</t>
  </si>
  <si>
    <t>TRANSIENT ISCHEMIA WITHOUT THROMBOLYTIC</t>
  </si>
  <si>
    <t>070</t>
  </si>
  <si>
    <t>071</t>
  </si>
  <si>
    <t>072</t>
  </si>
  <si>
    <t>073</t>
  </si>
  <si>
    <t>CRANIAL AND PERIPHERAL NERVE DISORDERS WITH MCC</t>
  </si>
  <si>
    <t>074</t>
  </si>
  <si>
    <t>CRANIAL AND PERIPHERAL NERVE DISORDERS WITHOUT MCC</t>
  </si>
  <si>
    <t>075</t>
  </si>
  <si>
    <t>VIRAL MENINGITIS WITH CC/MCC</t>
  </si>
  <si>
    <t>076</t>
  </si>
  <si>
    <t>VIRAL MENINGITIS WITHOUT CC/MCC</t>
  </si>
  <si>
    <t>080</t>
  </si>
  <si>
    <t>NONTRAUMATIC STUPOR AND COMA WITH MCC</t>
  </si>
  <si>
    <t>081</t>
  </si>
  <si>
    <t>NONTRAUMATIC STUPOR AND COMA WITHOUT MCC</t>
  </si>
  <si>
    <t>082</t>
  </si>
  <si>
    <t>TRAUMATIC STUPOR AND COMA &gt;1 HOUR WITH MCC</t>
  </si>
  <si>
    <t>083</t>
  </si>
  <si>
    <t>TRAUMATIC STUPOR AND COMA &gt;1 HOUR WITH CC</t>
  </si>
  <si>
    <t>084</t>
  </si>
  <si>
    <t>TRAUMATIC STUPOR AND COMA &gt;1 HOUR WITHOUT CC/MCC</t>
  </si>
  <si>
    <t>085</t>
  </si>
  <si>
    <t>TRAUMATIC STUPOR AND COMA &lt;1 HOUR WITH MCC</t>
  </si>
  <si>
    <t>086</t>
  </si>
  <si>
    <t>TRAUMATIC STUPOR AND COMA &lt;1 HOUR WITH CC</t>
  </si>
  <si>
    <t>087</t>
  </si>
  <si>
    <t>TRAUMATIC STUPOR AND COMA &lt;1 HOUR WITHOUT CC/MCC</t>
  </si>
  <si>
    <t>088</t>
  </si>
  <si>
    <t>CONCUSSION WITH MCC</t>
  </si>
  <si>
    <t>089</t>
  </si>
  <si>
    <t>CONCUSSION WITH CC</t>
  </si>
  <si>
    <t>090</t>
  </si>
  <si>
    <t>CONCUSSION WITHOUT CC/MCC</t>
  </si>
  <si>
    <t>MP</t>
  </si>
  <si>
    <t>091</t>
  </si>
  <si>
    <t>OTHER DISORDERS OF NERVOUS SYSTEM WITH MCC</t>
  </si>
  <si>
    <t>092</t>
  </si>
  <si>
    <t>OTHER DISORDERS OF NERVOUS SYSTEM WITH CC</t>
  </si>
  <si>
    <t>093</t>
  </si>
  <si>
    <t>OTHER DISORDERS OF NERVOUS SYSTEM WITHOUT CC/MCC</t>
  </si>
  <si>
    <t>094</t>
  </si>
  <si>
    <t>BACTERIAL AND TUBERCULOUS INFECTIONS OF NERVOUS SYSTEM WITH MCC</t>
  </si>
  <si>
    <t>095</t>
  </si>
  <si>
    <t>BACTERIAL AND TUBERCULOUS INFECTIONS OF NERVOUS SYSTEM WITH CC</t>
  </si>
  <si>
    <t>096</t>
  </si>
  <si>
    <t>BACTERIAL AND TUBERCULOUS INFECTIONS OF NERVOUS SYSTEM WITHOUT CC/MCC</t>
  </si>
  <si>
    <t>097</t>
  </si>
  <si>
    <t>NON-BACTERIAL INFECTION OF NERVOUS SYSTEM EXCEPT VIRAL MENINGITIS WITH MCC</t>
  </si>
  <si>
    <t>098</t>
  </si>
  <si>
    <t>NON-BACTERIAL INFECTION OF NERVOUS SYSTEM EXCEPT VIRAL MENINGITIS WITH CC</t>
  </si>
  <si>
    <t>099</t>
  </si>
  <si>
    <t>NON-BACTERIAL INFECTION OF NERVOUS SYSTEM EXCEPT VIRAL MENINGITIS WITHOUT CC/MCC</t>
  </si>
  <si>
    <t>100</t>
  </si>
  <si>
    <t>SEIZURES WITH MCC</t>
  </si>
  <si>
    <t>101</t>
  </si>
  <si>
    <t>SEIZURES WITHOUT MCC</t>
  </si>
  <si>
    <t>102</t>
  </si>
  <si>
    <t>HEADACHES WITH MCC</t>
  </si>
  <si>
    <t>103</t>
  </si>
  <si>
    <t>HEADACHES WITHOUT MCC</t>
  </si>
  <si>
    <t>113</t>
  </si>
  <si>
    <t>ORBITAL PROCEDURES WITH CC/MCC</t>
  </si>
  <si>
    <t>114</t>
  </si>
  <si>
    <t>ORBITAL PROCEDURES WITHOUT CC/MCC</t>
  </si>
  <si>
    <t>115</t>
  </si>
  <si>
    <t>EXTRAOCULAR PROCEDURES EXCEPT ORBIT</t>
  </si>
  <si>
    <t>116</t>
  </si>
  <si>
    <t>INTRAOCULAR PROCEDURES WITH CC/MCC</t>
  </si>
  <si>
    <t>117</t>
  </si>
  <si>
    <t>INTRAOCULAR PROCEDURES WITHOUT CC/MCC</t>
  </si>
  <si>
    <t>MO</t>
  </si>
  <si>
    <t>121</t>
  </si>
  <si>
    <t>ACUTE MAJOR EYE INFECTIONS WITH CC/MCC</t>
  </si>
  <si>
    <t>122</t>
  </si>
  <si>
    <t>ACUTE MAJOR EYE INFECTIONS WITHOUT CC/MCC</t>
  </si>
  <si>
    <t>123</t>
  </si>
  <si>
    <t>NEUROLOGICAL EYE DISORDERS</t>
  </si>
  <si>
    <t>124</t>
  </si>
  <si>
    <t>OTHER DISORDERS OF THE EYE WITH MCC OR THROMBOLYTIC AGENT</t>
  </si>
  <si>
    <t>125</t>
  </si>
  <si>
    <t>OTHER DISORDERS OF THE EYE WITHOUT MCC</t>
  </si>
  <si>
    <t>135</t>
  </si>
  <si>
    <t>SINUS AND MASTOID PROCEDURES WITH CC/MCC</t>
  </si>
  <si>
    <t>136</t>
  </si>
  <si>
    <t>SINUS AND MASTOID PROCEDURES WITHOUT CC/MCC</t>
  </si>
  <si>
    <t>137</t>
  </si>
  <si>
    <t>MOUTH PROCEDURES WITH CC/MCC</t>
  </si>
  <si>
    <t>138</t>
  </si>
  <si>
    <t>MOUTH PROCEDURES WITHOUT CC/MCC</t>
  </si>
  <si>
    <t>139</t>
  </si>
  <si>
    <t>SALIVARY GLAND PROCEDURES</t>
  </si>
  <si>
    <t>140</t>
  </si>
  <si>
    <t>MAJOR HEAD AND NECK PROCEDURES WITH MCC</t>
  </si>
  <si>
    <t>141</t>
  </si>
  <si>
    <t>MAJOR HEAD AND NECK PROCEDURES WITH CC</t>
  </si>
  <si>
    <t>142</t>
  </si>
  <si>
    <t>MAJOR HEAD AND NECK PROCEDURES WITHOUT CC/MCC</t>
  </si>
  <si>
    <t>143</t>
  </si>
  <si>
    <t>OTHER EAR, NOSE, MOUTH AND THROAT O.R. PROCEDURES WITH MCC</t>
  </si>
  <si>
    <t>144</t>
  </si>
  <si>
    <t>OTHER EAR, NOSE, MOUTH AND THROAT O.R. PROCEDURES WITH CC</t>
  </si>
  <si>
    <t>145</t>
  </si>
  <si>
    <t>OTHER EAR, NOSE, MOUTH AND THROAT O.R. PROCEDURES WITHOUT CC/MCC</t>
  </si>
  <si>
    <t>146</t>
  </si>
  <si>
    <t>EAR, NOSE, MOUTH AND THROAT MALIGNANCY WITH MCC</t>
  </si>
  <si>
    <t>147</t>
  </si>
  <si>
    <t>EAR, NOSE, MOUTH AND THROAT MALIGNANCY WITH CC</t>
  </si>
  <si>
    <t>148</t>
  </si>
  <si>
    <t>EAR, NOSE, MOUTH AND THROAT MALIGNANCY WITHOUT CC/MCC</t>
  </si>
  <si>
    <t>149</t>
  </si>
  <si>
    <t>DYSEQUILIBRIUM</t>
  </si>
  <si>
    <t>150</t>
  </si>
  <si>
    <t>EPISTAXIS WITH MCC</t>
  </si>
  <si>
    <t>151</t>
  </si>
  <si>
    <t>EPISTAXIS WITHOUT MCC</t>
  </si>
  <si>
    <t>152</t>
  </si>
  <si>
    <t>OTITIS MEDIA AND URI WITH MCC</t>
  </si>
  <si>
    <t>153</t>
  </si>
  <si>
    <t>OTITIS MEDIA AND URI WITHOUT MCC</t>
  </si>
  <si>
    <t>154</t>
  </si>
  <si>
    <t>OTHER EAR, NOSE, MOUTH AND THROAT DIAGNOSES WITH MCC</t>
  </si>
  <si>
    <t>155</t>
  </si>
  <si>
    <t>OTHER EAR, NOSE, MOUTH AND THROAT DIAGNOSES WITH CC</t>
  </si>
  <si>
    <t>156</t>
  </si>
  <si>
    <t>OTHER EAR, NOSE, MOUTH AND THROAT DIAGNOSES WITHOUT CC/MCC</t>
  </si>
  <si>
    <t>157</t>
  </si>
  <si>
    <t>DENTAL AND ORAL DISEASES WITH MCC</t>
  </si>
  <si>
    <t>158</t>
  </si>
  <si>
    <t>DENTAL AND ORAL DISEASES WITH CC</t>
  </si>
  <si>
    <t>159</t>
  </si>
  <si>
    <t>DENTAL AND ORAL DISEASES WITHOUT CC/MCC</t>
  </si>
  <si>
    <t>163</t>
  </si>
  <si>
    <t>MAJOR CHEST PROCEDURES WITH MCC</t>
  </si>
  <si>
    <t>164</t>
  </si>
  <si>
    <t>MAJOR CHEST PROCEDURES WITH CC</t>
  </si>
  <si>
    <t>165</t>
  </si>
  <si>
    <t>MAJOR CHEST PROCEDURES WITHOUT CC/MCC</t>
  </si>
  <si>
    <t>166</t>
  </si>
  <si>
    <t>OTHER RESPIRATORY SYSTEM O.R. PROCEDURES WITH MCC</t>
  </si>
  <si>
    <t>167</t>
  </si>
  <si>
    <t>OTHER RESPIRATORY SYSTEM O.R. PROCEDURES WITH CC</t>
  </si>
  <si>
    <t>168</t>
  </si>
  <si>
    <t>OTHER RESPIRATORY SYSTEM O.R. PROCEDURES WITHOUT CC/MCC</t>
  </si>
  <si>
    <t>173</t>
  </si>
  <si>
    <t>ULTRASOUND ACCELERATED AND OTHER THROMBOLYSIS WITH PRINCIPAL DIAGNOSIS PULMONARY EMBOLISM</t>
  </si>
  <si>
    <t>175</t>
  </si>
  <si>
    <t>PULMONARY EMBOLISM WITH MCC OR ACUTE COR PULMONALE</t>
  </si>
  <si>
    <t>176</t>
  </si>
  <si>
    <t>PULMONARY EMBOLISM WITHOUT MCC</t>
  </si>
  <si>
    <t>177</t>
  </si>
  <si>
    <t>RESPIRATORY INFECTIONS AND INFLAMMATIONS WITH MCC</t>
  </si>
  <si>
    <t>178</t>
  </si>
  <si>
    <t>RESPIRATORY INFECTIONS AND INFLAMMATIONS WITH CC</t>
  </si>
  <si>
    <t>179</t>
  </si>
  <si>
    <t>RESPIRATORY INFECTIONS AND INFLAMMATIONS WITHOUT CC/MCC</t>
  </si>
  <si>
    <t>180</t>
  </si>
  <si>
    <t>RESPIRATORY NEOPLASMS WITH MCC</t>
  </si>
  <si>
    <t>181</t>
  </si>
  <si>
    <t>RESPIRATORY NEOPLASMS WITH CC</t>
  </si>
  <si>
    <t>182</t>
  </si>
  <si>
    <t>RESPIRATORY NEOPLASMS WITHOUT CC/MCC</t>
  </si>
  <si>
    <t>183</t>
  </si>
  <si>
    <t>MAJOR CHEST TRAUMA WITH MCC</t>
  </si>
  <si>
    <t>184</t>
  </si>
  <si>
    <t>MAJOR CHEST TRAUMA WITH CC</t>
  </si>
  <si>
    <t>185</t>
  </si>
  <si>
    <t>MAJOR CHEST TRAUMA WITHOUT CC/MCC</t>
  </si>
  <si>
    <t>186</t>
  </si>
  <si>
    <t>PLEURAL EFFUSION WITH MCC</t>
  </si>
  <si>
    <t>187</t>
  </si>
  <si>
    <t>PLEURAL EFFUSION WITH CC</t>
  </si>
  <si>
    <t>188</t>
  </si>
  <si>
    <t>PLEURAL EFFUSION WITHOUT CC/MCC</t>
  </si>
  <si>
    <t>189</t>
  </si>
  <si>
    <t>PULMONARY EDEMA AND RESPIRATORY FAILURE</t>
  </si>
  <si>
    <t>190</t>
  </si>
  <si>
    <t>CHRONIC OBSTRUCTIVE PULMONARY DISEASE WITH MCC</t>
  </si>
  <si>
    <t>191</t>
  </si>
  <si>
    <t>CHRONIC OBSTRUCTIVE PULMONARY DISEASE WITH CC</t>
  </si>
  <si>
    <t>192</t>
  </si>
  <si>
    <t>CHRONIC OBSTRUCTIVE PULMONARY DISEASE WITHOUT CC/MCC</t>
  </si>
  <si>
    <t>193</t>
  </si>
  <si>
    <t>SIMPLE PNEUMONIA AND PLEURISY WITH MCC</t>
  </si>
  <si>
    <t>194</t>
  </si>
  <si>
    <t>SIMPLE PNEUMONIA AND PLEURISY WITH CC</t>
  </si>
  <si>
    <t>195</t>
  </si>
  <si>
    <t>SIMPLE PNEUMONIA AND PLEURISY WITHOUT CC/MCC</t>
  </si>
  <si>
    <t>196</t>
  </si>
  <si>
    <t>INTERSTITIAL LUNG DISEASE WITH MCC</t>
  </si>
  <si>
    <t>197</t>
  </si>
  <si>
    <t>INTERSTITIAL LUNG DISEASE WITH CC</t>
  </si>
  <si>
    <t>198</t>
  </si>
  <si>
    <t>INTERSTITIAL LUNG DISEASE WITHOUT CC/MCC</t>
  </si>
  <si>
    <t>199</t>
  </si>
  <si>
    <t>PNEUMOTHORAX WITH MCC</t>
  </si>
  <si>
    <t>200</t>
  </si>
  <si>
    <t>PNEUMOTHORAX WITH CC</t>
  </si>
  <si>
    <t>201</t>
  </si>
  <si>
    <t>PNEUMOTHORAX WITHOUT CC/MCC</t>
  </si>
  <si>
    <t>202</t>
  </si>
  <si>
    <t>BRONCHITIS AND ASTHMA WITH CC/MCC</t>
  </si>
  <si>
    <t>203</t>
  </si>
  <si>
    <t>BRONCHITIS AND ASTHMA WITHOUT CC/MCC</t>
  </si>
  <si>
    <t>204</t>
  </si>
  <si>
    <t>RESPIRATORY SIGNS AND SYMPTOMS</t>
  </si>
  <si>
    <t>205</t>
  </si>
  <si>
    <t>OTHER RESPIRATORY SYSTEM DIAGNOSES WITH MCC</t>
  </si>
  <si>
    <t>206</t>
  </si>
  <si>
    <t>OTHER RESPIRATORY SYSTEM DIAGNOSES WITHOUT MCC</t>
  </si>
  <si>
    <t>207</t>
  </si>
  <si>
    <t>RESPIRATORY SYSTEM DIAGNOSIS WITH VENTILATOR SUPPORT &gt;96 HOURS</t>
  </si>
  <si>
    <t>208</t>
  </si>
  <si>
    <t>RESPIRATORY SYSTEM DIAGNOSIS WITH VENTILATOR SUPPORT &lt;=96 HOURS</t>
  </si>
  <si>
    <t>212</t>
  </si>
  <si>
    <t>215</t>
  </si>
  <si>
    <t>OTHER HEART ASSIST SYSTEM IMPLANT</t>
  </si>
  <si>
    <t>216</t>
  </si>
  <si>
    <t>CARDIAC VALVE AND OTHER MAJOR CARDIOTHORACIC PROCEDURES WITH CARDIAC CATHETERIZATION WITH MCC</t>
  </si>
  <si>
    <t>217</t>
  </si>
  <si>
    <t>CARDIAC VALVE AND OTHER MAJOR CARDIOTHORACIC PROCEDURES WITH CARDIAC CATHETERIZATION WITH CC</t>
  </si>
  <si>
    <t>218</t>
  </si>
  <si>
    <t>CARDIAC VALVE AND OTHER MAJOR CARDIOTHORACIC PROCEDURES WITH CARDIAC CATHETERIZATION WITHOUT CC/MCC</t>
  </si>
  <si>
    <t>219</t>
  </si>
  <si>
    <t>CARDIAC VALVE AND OTHER MAJOR CARDIOTHORACIC PROCEDURES WITHOUT CARDIAC CATHETERIZATION WITH MCC</t>
  </si>
  <si>
    <t>220</t>
  </si>
  <si>
    <t>CARDIAC VALVE AND OTHER MAJOR CARDIOTHORACIC PROCEDURES WITHOUT CARDIAC CATHETERIZATION WITH CC</t>
  </si>
  <si>
    <t>221</t>
  </si>
  <si>
    <t>CARDIAC VALVE AND OTHER MAJOR CARDIOTHORACIC PROCEDURES WITHOUT CARDIAC CATHETERIZATION WITHOUT CC/MCC</t>
  </si>
  <si>
    <t>228</t>
  </si>
  <si>
    <t>OTHER CARDIOTHORACIC PROCEDURES WITH MCC</t>
  </si>
  <si>
    <t>229</t>
  </si>
  <si>
    <t>OTHER CARDIOTHORACIC PROCEDURES WITHOUT MCC</t>
  </si>
  <si>
    <t>231</t>
  </si>
  <si>
    <t>CORONARY BYPASS WITH PTCA WITH MCC</t>
  </si>
  <si>
    <t>232</t>
  </si>
  <si>
    <t>CORONARY BYPASS WITH PTCA WITHOUT MCC</t>
  </si>
  <si>
    <t>233</t>
  </si>
  <si>
    <t>CORONARY BYPASS WITH CARDIAC CATHETERIZATION OR OPEN ABLATION WITH MCC</t>
  </si>
  <si>
    <t>234</t>
  </si>
  <si>
    <t>CORONARY BYPASS WITH CARDIAC CATHETERIZATION OR OPEN ABLATION WITHOUT MCC</t>
  </si>
  <si>
    <t>235</t>
  </si>
  <si>
    <t>CORONARY BYPASS WITHOUT CARDIAC CATHETERIZATION WITH MCC</t>
  </si>
  <si>
    <t>236</t>
  </si>
  <si>
    <t>CORONARY BYPASS WITHOUT CARDIAC CATHETERIZATION WITHOUT MCC</t>
  </si>
  <si>
    <t>239</t>
  </si>
  <si>
    <t>AMPUTATION FOR CIRCULATORY SYSTEM DISORDERS EXCEPT UPPER LIMB AND TOE WITH MCC</t>
  </si>
  <si>
    <t>240</t>
  </si>
  <si>
    <t>AMPUTATION FOR CIRCULATORY SYSTEM DISORDERS EXCEPT UPPER LIMB AND TOE WITH CC</t>
  </si>
  <si>
    <t>241</t>
  </si>
  <si>
    <t>AMPUTATION FOR CIRCULATORY SYSTEM DISORDERS EXCEPT UPPER LIMB AND TOE WITHOUT CC/MCC</t>
  </si>
  <si>
    <t>242</t>
  </si>
  <si>
    <t>PERMANENT CARDIAC PACEMAKER IMPLANT WITH MCC</t>
  </si>
  <si>
    <t>243</t>
  </si>
  <si>
    <t>PERMANENT CARDIAC PACEMAKER IMPLANT WITH CC</t>
  </si>
  <si>
    <t>244</t>
  </si>
  <si>
    <t>PERMANENT CARDIAC PACEMAKER IMPLANT WITHOUT CC/MCC</t>
  </si>
  <si>
    <t>245</t>
  </si>
  <si>
    <t>AICD GENERATOR PROCEDURES</t>
  </si>
  <si>
    <t>250</t>
  </si>
  <si>
    <t>PERCUTANEOUS CARDIOVASCULAR PROCEDURES WITHOUT INTRALUMINAL DEVICE WITH MCC</t>
  </si>
  <si>
    <t>251</t>
  </si>
  <si>
    <t>PERCUTANEOUS CARDIOVASCULAR PROCEDURES WITHOUT INTRALUMINAL DEVICE WITHOUT MCC</t>
  </si>
  <si>
    <t>252</t>
  </si>
  <si>
    <t>OTHER VASCULAR PROCEDURES WITH MCC</t>
  </si>
  <si>
    <t>253</t>
  </si>
  <si>
    <t>OTHER VASCULAR PROCEDURES WITH CC</t>
  </si>
  <si>
    <t>254</t>
  </si>
  <si>
    <t>OTHER VASCULAR PROCEDURES WITHOUT CC/MCC</t>
  </si>
  <si>
    <t>255</t>
  </si>
  <si>
    <t>UPPER LIMB AND TOE AMPUTATION FOR CIRCULATORY SYSTEM DISORDERS WITH MCC</t>
  </si>
  <si>
    <t>256</t>
  </si>
  <si>
    <t>UPPER LIMB AND TOE AMPUTATION FOR CIRCULATORY SYSTEM DISORDERS WITH CC</t>
  </si>
  <si>
    <t>257</t>
  </si>
  <si>
    <t>UPPER LIMB AND TOE AMPUTATION FOR CIRCULATORY SYSTEM DISORDERS WITHOUT CC/MCC</t>
  </si>
  <si>
    <t>258</t>
  </si>
  <si>
    <t>CARDIAC PACEMAKER DEVICE REPLACEMENT WITH MCC</t>
  </si>
  <si>
    <t>259</t>
  </si>
  <si>
    <t>CARDIAC PACEMAKER DEVICE REPLACEMENT WITHOUT MCC</t>
  </si>
  <si>
    <t>260</t>
  </si>
  <si>
    <t>CARDIAC PACEMAKER REVISION EXCEPT DEVICE REPLACEMENT WITH MCC</t>
  </si>
  <si>
    <t>261</t>
  </si>
  <si>
    <t>CARDIAC PACEMAKER REVISION EXCEPT DEVICE REPLACEMENT WITH CC</t>
  </si>
  <si>
    <t>262</t>
  </si>
  <si>
    <t>CARDIAC PACEMAKER REVISION EXCEPT DEVICE REPLACEMENT WITHOUT CC/MCC</t>
  </si>
  <si>
    <t>263</t>
  </si>
  <si>
    <t>VEIN LIGATION AND STRIPPING</t>
  </si>
  <si>
    <t>264</t>
  </si>
  <si>
    <t>OTHER CIRCULATORY SYSTEM O.R. PROCEDURES</t>
  </si>
  <si>
    <t>265</t>
  </si>
  <si>
    <t>AICD LEAD PROCEDURES</t>
  </si>
  <si>
    <t>266</t>
  </si>
  <si>
    <t>ENDOVASCULAR CARDIAC VALVE REPLACEMENT AND SUPPLEMENT PROCEDURES WITH MCC</t>
  </si>
  <si>
    <t>267</t>
  </si>
  <si>
    <t>ENDOVASCULAR CARDIAC VALVE REPLACEMENT AND SUPPLEMENT PROCEDURES WITHOUT MCC</t>
  </si>
  <si>
    <t>268</t>
  </si>
  <si>
    <t>AORTIC AND HEART ASSIST PROCEDURES EXCEPT PULSATION BALLOON WITH MCC</t>
  </si>
  <si>
    <t>269</t>
  </si>
  <si>
    <t>AORTIC AND HEART ASSIST PROCEDURES EXCEPT PULSATION BALLOON WITHOUT MCC</t>
  </si>
  <si>
    <t>270</t>
  </si>
  <si>
    <t>OTHER MAJOR CARDIOVASCULAR PROCEDURES WITH MCC</t>
  </si>
  <si>
    <t>271</t>
  </si>
  <si>
    <t>OTHER MAJOR CARDIOVASCULAR PROCEDURES WITH CC</t>
  </si>
  <si>
    <t>272</t>
  </si>
  <si>
    <t>OTHER MAJOR CARDIOVASCULAR PROCEDURES WITHOUT CC/MCC</t>
  </si>
  <si>
    <t>273</t>
  </si>
  <si>
    <t>PERCUTANEOUS AND OTHER INTRACARDIAC PROCEDURES WITH MCC</t>
  </si>
  <si>
    <t>274</t>
  </si>
  <si>
    <t>PERCUTANEOUS AND OTHER INTRACARDIAC PROCEDURES WITHOUT MCC</t>
  </si>
  <si>
    <t>275</t>
  </si>
  <si>
    <t>CARDIAC DEFIBRILLATOR IMPLANT WITH CARDIAC CATHETERIZATION AND MCC</t>
  </si>
  <si>
    <t>276</t>
  </si>
  <si>
    <t>277</t>
  </si>
  <si>
    <t>CARDIAC DEFIBRILLATOR IMPLANT WITHOUT MCC</t>
  </si>
  <si>
    <t>278</t>
  </si>
  <si>
    <t>ULTRASOUND ACCELERATED AND OTHER THROMBOLYSIS OF PERIPHERAL VASCULAR STRUCTURES WITH MCC</t>
  </si>
  <si>
    <t>279</t>
  </si>
  <si>
    <t>ULTRASOUND ACCELERATED AND OTHER THROMBOLYSIS OF PERIPHERAL VASCULAR STRUCTURES WITHOUT MCC</t>
  </si>
  <si>
    <t>280</t>
  </si>
  <si>
    <t>ACUTE MYOCARDIAL INFARCTION, DISCHARGED ALIVE WITH MCC</t>
  </si>
  <si>
    <t>281</t>
  </si>
  <si>
    <t>ACUTE MYOCARDIAL INFARCTION, DISCHARGED ALIVE WITH CC</t>
  </si>
  <si>
    <t>282</t>
  </si>
  <si>
    <t>ACUTE MYOCARDIAL INFARCTION, DISCHARGED ALIVE WITHOUT CC/MCC</t>
  </si>
  <si>
    <t>283</t>
  </si>
  <si>
    <t>ACUTE MYOCARDIAL INFARCTION, EXPIRED WITH MCC</t>
  </si>
  <si>
    <t>284</t>
  </si>
  <si>
    <t>ACUTE MYOCARDIAL INFARCTION, EXPIRED WITH CC</t>
  </si>
  <si>
    <t>285</t>
  </si>
  <si>
    <t>ACUTE MYOCARDIAL INFARCTION, EXPIRED WITHOUT CC/MCC</t>
  </si>
  <si>
    <t>286</t>
  </si>
  <si>
    <t>CIRCULATORY DISORDERS EXCEPT AMI, WITH CARDIAC CATHETERIZATION WITH MCC</t>
  </si>
  <si>
    <t>287</t>
  </si>
  <si>
    <t>CIRCULATORY DISORDERS EXCEPT AMI, WITH CARDIAC CATHETERIZATION WITHOUT MCC</t>
  </si>
  <si>
    <t>288</t>
  </si>
  <si>
    <t>ACUTE AND SUBACUTE ENDOCARDITIS WITH MCC</t>
  </si>
  <si>
    <t>289</t>
  </si>
  <si>
    <t>ACUTE AND SUBACUTE ENDOCARDITIS WITH CC</t>
  </si>
  <si>
    <t>290</t>
  </si>
  <si>
    <t>ACUTE AND SUBACUTE ENDOCARDITIS WITHOUT CC/MCC</t>
  </si>
  <si>
    <t>291</t>
  </si>
  <si>
    <t>HEART FAILURE AND SHOCK WITH MCC</t>
  </si>
  <si>
    <t>292</t>
  </si>
  <si>
    <t>HEART FAILURE AND SHOCK WITH CC</t>
  </si>
  <si>
    <t>293</t>
  </si>
  <si>
    <t>HEART FAILURE AND SHOCK WITHOUT CC/MCC</t>
  </si>
  <si>
    <t>296</t>
  </si>
  <si>
    <t>CARDIAC ARREST, UNEXPLAINED WITH MCC</t>
  </si>
  <si>
    <t>297</t>
  </si>
  <si>
    <t>CARDIAC ARREST, UNEXPLAINED WITH CC</t>
  </si>
  <si>
    <t>298</t>
  </si>
  <si>
    <t>CARDIAC ARREST, UNEXPLAINED WITHOUT CC/MCC</t>
  </si>
  <si>
    <t>299</t>
  </si>
  <si>
    <t>PERIPHERAL VASCULAR DISORDERS WITH MCC</t>
  </si>
  <si>
    <t>300</t>
  </si>
  <si>
    <t>PERIPHERAL VASCULAR DISORDERS WITH CC</t>
  </si>
  <si>
    <t>301</t>
  </si>
  <si>
    <t>PERIPHERAL VASCULAR DISORDERS WITHOUT CC/MCC</t>
  </si>
  <si>
    <t>302</t>
  </si>
  <si>
    <t>ATHEROSCLEROSIS WITH MCC</t>
  </si>
  <si>
    <t>303</t>
  </si>
  <si>
    <t>ATHEROSCLEROSIS WITHOUT MCC</t>
  </si>
  <si>
    <t>304</t>
  </si>
  <si>
    <t>HYPERTENSION WITH MCC</t>
  </si>
  <si>
    <t>305</t>
  </si>
  <si>
    <t>HYPERTENSION WITHOUT MCC</t>
  </si>
  <si>
    <t>306</t>
  </si>
  <si>
    <t>CARDIAC CONGENITAL AND VALVULAR DISORDERS WITH MCC</t>
  </si>
  <si>
    <t>307</t>
  </si>
  <si>
    <t>CARDIAC CONGENITAL AND VALVULAR DISORDERS WITHOUT MCC</t>
  </si>
  <si>
    <t>308</t>
  </si>
  <si>
    <t>CARDIAC ARRHYTHMIA AND CONDUCTION DISORDERS WITH MCC</t>
  </si>
  <si>
    <t>309</t>
  </si>
  <si>
    <t>CARDIAC ARRHYTHMIA AND CONDUCTION DISORDERS WITH CC</t>
  </si>
  <si>
    <t>310</t>
  </si>
  <si>
    <t>CARDIAC ARRHYTHMIA AND CONDUCTION DISORDERS WITHOUT CC/MCC</t>
  </si>
  <si>
    <t>311</t>
  </si>
  <si>
    <t>ANGINA PECTORIS</t>
  </si>
  <si>
    <t>312</t>
  </si>
  <si>
    <t>SYNCOPE AND COLLAPSE</t>
  </si>
  <si>
    <t>313</t>
  </si>
  <si>
    <t>CHEST PAIN</t>
  </si>
  <si>
    <t>314</t>
  </si>
  <si>
    <t>OTHER CIRCULATORY SYSTEM DIAGNOSES WITH MCC</t>
  </si>
  <si>
    <t>315</t>
  </si>
  <si>
    <t>OTHER CIRCULATORY SYSTEM DIAGNOSES WITH CC</t>
  </si>
  <si>
    <t>316</t>
  </si>
  <si>
    <t>OTHER CIRCULATORY SYSTEM DIAGNOSES WITHOUT CC/MCC</t>
  </si>
  <si>
    <t>319</t>
  </si>
  <si>
    <t>OTHER ENDOVASCULAR CARDIAC VALVE PROCEDURES WITH MCC</t>
  </si>
  <si>
    <t>320</t>
  </si>
  <si>
    <t>OTHER ENDOVASCULAR CARDIAC VALVE PROCEDURES WITHOUT MCC</t>
  </si>
  <si>
    <t>321</t>
  </si>
  <si>
    <t>PERCUTANEOUS CARDIOVASCULAR PROCEDURES WITH INTRALUMINAL DEVICE WITH MCC OR 4+ ARTERIES/INTRALUMINAL DEVICES</t>
  </si>
  <si>
    <t>322</t>
  </si>
  <si>
    <t>PERCUTANEOUS CARDIOVASCULAR PROCEDURES WITH INTRALUMINAL DEVICE WITHOUT MCC</t>
  </si>
  <si>
    <t>323</t>
  </si>
  <si>
    <t>CORONARY INTRAVASCULAR LITHOTRIPSY WITH INTRALUMINAL DEVICE WITH MCC</t>
  </si>
  <si>
    <t>324</t>
  </si>
  <si>
    <t>CORONARY INTRAVASCULAR LITHOTRIPSY WITH INTRALUMINAL DEVICE WITHOUT MCC</t>
  </si>
  <si>
    <t>325</t>
  </si>
  <si>
    <t>CORONARY INTRAVASCULAR LITHOTRIPSY WITHOUT INTRALUMINAL DEVICE</t>
  </si>
  <si>
    <t>326</t>
  </si>
  <si>
    <t>STOMACH, ESOPHAGEAL AND DUODENAL PROCEDURES WITH MCC</t>
  </si>
  <si>
    <t>327</t>
  </si>
  <si>
    <t>STOMACH, ESOPHAGEAL AND DUODENAL PROCEDURES WITH CC</t>
  </si>
  <si>
    <t>328</t>
  </si>
  <si>
    <t>STOMACH, ESOPHAGEAL AND DUODENAL PROCEDURES WITHOUT CC/MCC</t>
  </si>
  <si>
    <t>329</t>
  </si>
  <si>
    <t>MAJOR SMALL AND LARGE BOWEL PROCEDURES WITH MCC</t>
  </si>
  <si>
    <t>330</t>
  </si>
  <si>
    <t>MAJOR SMALL AND LARGE BOWEL PROCEDURES WITH CC</t>
  </si>
  <si>
    <t>331</t>
  </si>
  <si>
    <t>MAJOR SMALL AND LARGE BOWEL PROCEDURES WITHOUT CC/MCC</t>
  </si>
  <si>
    <t>332</t>
  </si>
  <si>
    <t>RECTAL RESECTION WITH MCC</t>
  </si>
  <si>
    <t>333</t>
  </si>
  <si>
    <t>RECTAL RESECTION WITH CC</t>
  </si>
  <si>
    <t>334</t>
  </si>
  <si>
    <t>RECTAL RESECTION WITHOUT CC/MCC</t>
  </si>
  <si>
    <t>335</t>
  </si>
  <si>
    <t>PERITONEAL ADHESIOLYSIS WITH MCC</t>
  </si>
  <si>
    <t>336</t>
  </si>
  <si>
    <t>PERITONEAL ADHESIOLYSIS WITH CC</t>
  </si>
  <si>
    <t>337</t>
  </si>
  <si>
    <t>PERITONEAL ADHESIOLYSIS WITHOUT CC/MCC</t>
  </si>
  <si>
    <t>344</t>
  </si>
  <si>
    <t>MINOR SMALL AND LARGE BOWEL PROCEDURES WITH MCC</t>
  </si>
  <si>
    <t>345</t>
  </si>
  <si>
    <t>MINOR SMALL AND LARGE BOWEL PROCEDURES WITH CC</t>
  </si>
  <si>
    <t>346</t>
  </si>
  <si>
    <t>MINOR SMALL AND LARGE BOWEL PROCEDURES WITHOUT CC/MCC</t>
  </si>
  <si>
    <t>347</t>
  </si>
  <si>
    <t>ANAL AND STOMAL PROCEDURES WITH MCC</t>
  </si>
  <si>
    <t>348</t>
  </si>
  <si>
    <t>ANAL AND STOMAL PROCEDURES WITH CC</t>
  </si>
  <si>
    <t>349</t>
  </si>
  <si>
    <t>ANAL AND STOMAL PROCEDURES WITHOUT CC/MCC</t>
  </si>
  <si>
    <t>350</t>
  </si>
  <si>
    <t>INGUINAL AND FEMORAL HERNIA PROCEDURES WITH MCC</t>
  </si>
  <si>
    <t>351</t>
  </si>
  <si>
    <t>INGUINAL AND FEMORAL HERNIA PROCEDURES WITH CC</t>
  </si>
  <si>
    <t>352</t>
  </si>
  <si>
    <t>INGUINAL AND FEMORAL HERNIA PROCEDURES WITHOUT CC/MCC</t>
  </si>
  <si>
    <t>353</t>
  </si>
  <si>
    <t>HERNIA PROCEDURES EXCEPT INGUINAL AND FEMORAL WITH MCC</t>
  </si>
  <si>
    <t>354</t>
  </si>
  <si>
    <t>HERNIA PROCEDURES EXCEPT INGUINAL AND FEMORAL WITH CC</t>
  </si>
  <si>
    <t>355</t>
  </si>
  <si>
    <t>HERNIA PROCEDURES EXCEPT INGUINAL AND FEMORAL WITHOUT CC/MCC</t>
  </si>
  <si>
    <t>356</t>
  </si>
  <si>
    <t>OTHER DIGESTIVE SYSTEM O.R. PROCEDURES WITH MCC</t>
  </si>
  <si>
    <t>357</t>
  </si>
  <si>
    <t>OTHER DIGESTIVE SYSTEM O.R. PROCEDURES WITH CC</t>
  </si>
  <si>
    <t>358</t>
  </si>
  <si>
    <t>OTHER DIGESTIVE SYSTEM O.R. PROCEDURES WITHOUT CC/MCC</t>
  </si>
  <si>
    <t>368</t>
  </si>
  <si>
    <t>MAJOR ESOPHAGEAL DISORDERS WITH MCC</t>
  </si>
  <si>
    <t>369</t>
  </si>
  <si>
    <t>MAJOR ESOPHAGEAL DISORDERS WITH CC</t>
  </si>
  <si>
    <t>370</t>
  </si>
  <si>
    <t>MAJOR ESOPHAGEAL DISORDERS WITHOUT CC/MCC</t>
  </si>
  <si>
    <t>371</t>
  </si>
  <si>
    <t>MAJOR GASTROINTESTINAL DISORDERS AND PERITONEAL INFECTIONS WITH MCC</t>
  </si>
  <si>
    <t>372</t>
  </si>
  <si>
    <t>MAJOR GASTROINTESTINAL DISORDERS AND PERITONEAL INFECTIONS WITH CC</t>
  </si>
  <si>
    <t>373</t>
  </si>
  <si>
    <t>MAJOR GASTROINTESTINAL DISORDERS AND PERITONEAL INFECTIONS WITHOUT CC/MCC</t>
  </si>
  <si>
    <t>374</t>
  </si>
  <si>
    <t>DIGESTIVE MALIGNANCY WITH MCC</t>
  </si>
  <si>
    <t>375</t>
  </si>
  <si>
    <t>DIGESTIVE MALIGNANCY WITH CC</t>
  </si>
  <si>
    <t>376</t>
  </si>
  <si>
    <t>DIGESTIVE MALIGNANCY WITHOUT CC/MCC</t>
  </si>
  <si>
    <t>377</t>
  </si>
  <si>
    <t>GASTROINTESTINAL HEMORRHAGE WITH MCC</t>
  </si>
  <si>
    <t>378</t>
  </si>
  <si>
    <t>GASTROINTESTINAL HEMORRHAGE WITH CC</t>
  </si>
  <si>
    <t>379</t>
  </si>
  <si>
    <t>GASTROINTESTINAL HEMORRHAGE WITHOUT CC/MCC</t>
  </si>
  <si>
    <t>380</t>
  </si>
  <si>
    <t>COMPLICATED PEPTIC ULCER WITH MCC</t>
  </si>
  <si>
    <t>381</t>
  </si>
  <si>
    <t>COMPLICATED PEPTIC ULCER WITH CC</t>
  </si>
  <si>
    <t>382</t>
  </si>
  <si>
    <t>COMPLICATED PEPTIC ULCER WITHOUT CC/MCC</t>
  </si>
  <si>
    <t>383</t>
  </si>
  <si>
    <t>UNCOMPLICATED PEPTIC ULCER WITH MCC</t>
  </si>
  <si>
    <t>384</t>
  </si>
  <si>
    <t>UNCOMPLICATED PEPTIC ULCER WITHOUT MCC</t>
  </si>
  <si>
    <t>385</t>
  </si>
  <si>
    <t>INFLAMMATORY BOWEL DISEASE WITH MCC</t>
  </si>
  <si>
    <t>386</t>
  </si>
  <si>
    <t>INFLAMMATORY BOWEL DISEASE WITH CC</t>
  </si>
  <si>
    <t>387</t>
  </si>
  <si>
    <t>INFLAMMATORY BOWEL DISEASE WITHOUT CC/MCC</t>
  </si>
  <si>
    <t>388</t>
  </si>
  <si>
    <t>GASTROINTESTINAL OBSTRUCTION WITH MCC</t>
  </si>
  <si>
    <t>389</t>
  </si>
  <si>
    <t>GASTROINTESTINAL OBSTRUCTION WITH CC</t>
  </si>
  <si>
    <t>390</t>
  </si>
  <si>
    <t>GASTROINTESTINAL OBSTRUCTION WITHOUT CC/MCC</t>
  </si>
  <si>
    <t>391</t>
  </si>
  <si>
    <t>ESOPHAGITIS, GASTROENTERITIS AND MISCELLANEOUS DIGESTIVE DISORDERS WITH MCC</t>
  </si>
  <si>
    <t>392</t>
  </si>
  <si>
    <t>ESOPHAGITIS, GASTROENTERITIS AND MISCELLANEOUS DIGESTIVE DISORDERS WITHOUT MCC</t>
  </si>
  <si>
    <t>393</t>
  </si>
  <si>
    <t>OTHER DIGESTIVE SYSTEM DIAGNOSES WITH MCC</t>
  </si>
  <si>
    <t>394</t>
  </si>
  <si>
    <t>OTHER DIGESTIVE SYSTEM DIAGNOSES WITH CC</t>
  </si>
  <si>
    <t>395</t>
  </si>
  <si>
    <t>OTHER DIGESTIVE SYSTEM DIAGNOSES WITHOUT CC/MCC</t>
  </si>
  <si>
    <t>397</t>
  </si>
  <si>
    <t>APPENDIX PROCEDURES WITH MCC</t>
  </si>
  <si>
    <t>398</t>
  </si>
  <si>
    <t>APPENDIX PROCEDURES WITH CC</t>
  </si>
  <si>
    <t>399</t>
  </si>
  <si>
    <t>APPENDIX PROCEDURES WITHOUT CC/MCC</t>
  </si>
  <si>
    <t>405</t>
  </si>
  <si>
    <t>PANCREAS, LIVER AND SHUNT PROCEDURES WITH MCC</t>
  </si>
  <si>
    <t>406</t>
  </si>
  <si>
    <t>PANCREAS, LIVER AND SHUNT PROCEDURES WITH CC</t>
  </si>
  <si>
    <t>407</t>
  </si>
  <si>
    <t>PANCREAS, LIVER AND SHUNT PROCEDURES WITHOUT CC/MCC</t>
  </si>
  <si>
    <t>408</t>
  </si>
  <si>
    <t>BILIARY TRACT PROCEDURES EXCEPT ONLY CHOLECYSTECTOMY WITH OR WITHOUT C.D.E. WITH MCC</t>
  </si>
  <si>
    <t>409</t>
  </si>
  <si>
    <t>BILIARY TRACT PROCEDURES EXCEPT ONLY CHOLECYSTECTOMY WITH OR WITHOUT C.D.E. WITH CC</t>
  </si>
  <si>
    <t>410</t>
  </si>
  <si>
    <t>BILIARY TRACT PROCEDURES EXCEPT ONLY CHOLECYSTECTOMY WITH OR WITHOUT C.D.E. WITHOUT CC/MCC</t>
  </si>
  <si>
    <t>411</t>
  </si>
  <si>
    <t>CHOLECYSTECTOMY WITH C.D.E. WITH MCC</t>
  </si>
  <si>
    <t>412</t>
  </si>
  <si>
    <t>CHOLECYSTECTOMY WITH C.D.E. WITH CC</t>
  </si>
  <si>
    <t>413</t>
  </si>
  <si>
    <t>CHOLECYSTECTOMY WITH C.D.E. WITHOUT CC/MCC</t>
  </si>
  <si>
    <t>414</t>
  </si>
  <si>
    <t>CHOLECYSTECTOMY EXCEPT BY LAPAROSCOPE WITHOUT C.D.E. WITH MCC</t>
  </si>
  <si>
    <t>415</t>
  </si>
  <si>
    <t>CHOLECYSTECTOMY EXCEPT BY LAPAROSCOPE WITHOUT C.D.E. WITH CC</t>
  </si>
  <si>
    <t>416</t>
  </si>
  <si>
    <t>CHOLECYSTECTOMY EXCEPT BY LAPAROSCOPE WITHOUT C.D.E. WITHOUT CC/MCC</t>
  </si>
  <si>
    <t>417</t>
  </si>
  <si>
    <t>LAPAROSCOPIC CHOLECYSTECTOMY WITHOUT C.D.E. WITH MCC</t>
  </si>
  <si>
    <t>418</t>
  </si>
  <si>
    <t>LAPAROSCOPIC CHOLECYSTECTOMY WITHOUT C.D.E. WITH CC</t>
  </si>
  <si>
    <t>419</t>
  </si>
  <si>
    <t>LAPAROSCOPIC CHOLECYSTECTOMY WITHOUT C.D.E. WITHOUT CC/MCC</t>
  </si>
  <si>
    <t>420</t>
  </si>
  <si>
    <t>HEPATOBILIARY DIAGNOSTIC PROCEDURES WITH MCC</t>
  </si>
  <si>
    <t>421</t>
  </si>
  <si>
    <t>HEPATOBILIARY DIAGNOSTIC PROCEDURES WITH CC</t>
  </si>
  <si>
    <t>422</t>
  </si>
  <si>
    <t>HEPATOBILIARY DIAGNOSTIC PROCEDURES WITHOUT CC/MCC</t>
  </si>
  <si>
    <t>423</t>
  </si>
  <si>
    <t>OTHER HEPATOBILIARY OR PANCREAS O.R. PROCEDURES WITH MCC</t>
  </si>
  <si>
    <t>424</t>
  </si>
  <si>
    <t>OTHER HEPATOBILIARY OR PANCREAS O.R. PROCEDURES WITH CC</t>
  </si>
  <si>
    <t>425</t>
  </si>
  <si>
    <t>OTHER HEPATOBILIARY OR PANCREAS O.R. PROCEDURES WITHOUT CC/MCC</t>
  </si>
  <si>
    <t>432</t>
  </si>
  <si>
    <t>CIRRHOSIS AND ALCOHOLIC HEPATITIS WITH MCC</t>
  </si>
  <si>
    <t>433</t>
  </si>
  <si>
    <t>CIRRHOSIS AND ALCOHOLIC HEPATITIS WITH CC</t>
  </si>
  <si>
    <t>434</t>
  </si>
  <si>
    <t>CIRRHOSIS AND ALCOHOLIC HEPATITIS WITHOUT CC/MCC</t>
  </si>
  <si>
    <t>435</t>
  </si>
  <si>
    <t>MALIGNANCY OF HEPATOBILIARY SYSTEM OR PANCREAS WITH MCC</t>
  </si>
  <si>
    <t>436</t>
  </si>
  <si>
    <t>MALIGNANCY OF HEPATOBILIARY SYSTEM OR PANCREAS WITH CC</t>
  </si>
  <si>
    <t>437</t>
  </si>
  <si>
    <t>MALIGNANCY OF HEPATOBILIARY SYSTEM OR PANCREAS WITHOUT CC/MCC</t>
  </si>
  <si>
    <t>438</t>
  </si>
  <si>
    <t>DISORDERS OF PANCREAS EXCEPT MALIGNANCY WITH MCC</t>
  </si>
  <si>
    <t>439</t>
  </si>
  <si>
    <t>DISORDERS OF PANCREAS EXCEPT MALIGNANCY WITH CC</t>
  </si>
  <si>
    <t>440</t>
  </si>
  <si>
    <t>DISORDERS OF PANCREAS EXCEPT MALIGNANCY WITHOUT CC/MCC</t>
  </si>
  <si>
    <t>441</t>
  </si>
  <si>
    <t>DISORDERS OF LIVER EXCEPT MALIGNANCY, CIRRHOSIS OR ALCOHOLIC HEPATITIS WITH MCC</t>
  </si>
  <si>
    <t>442</t>
  </si>
  <si>
    <t>DISORDERS OF LIVER EXCEPT MALIGNANCY, CIRRHOSIS OR ALCOHOLIC HEPATITIS WITH CC</t>
  </si>
  <si>
    <t>443</t>
  </si>
  <si>
    <t>DISORDERS OF LIVER EXCEPT MALIGNANCY, CIRRHOSIS OR ALCOHOLIC HEPATITIS WITHOUT CC/MCC</t>
  </si>
  <si>
    <t>444</t>
  </si>
  <si>
    <t>DISORDERS OF THE BILIARY TRACT WITH MCC</t>
  </si>
  <si>
    <t>445</t>
  </si>
  <si>
    <t>DISORDERS OF THE BILIARY TRACT WITH CC</t>
  </si>
  <si>
    <t>446</t>
  </si>
  <si>
    <t>DISORDERS OF THE BILIARY TRACT WITHOUT CC/MCC</t>
  </si>
  <si>
    <t>456</t>
  </si>
  <si>
    <t>SPINAL FUSION EXCEPT CERVICAL WITH SPINAL CURVATURE, MALIGNANCY, INFECTION OR EXTENSIVE FUSIONS WITH MCC</t>
  </si>
  <si>
    <t>457</t>
  </si>
  <si>
    <t>SPINAL FUSION EXCEPT CERVICAL WITH SPINAL CURVATURE, MALIGNANCY, INFECTION OR EXTENSIVE FUSIONS WITH CC</t>
  </si>
  <si>
    <t>458</t>
  </si>
  <si>
    <t>SPINAL FUSION EXCEPT CERVICAL WITH SPINAL CURVATURE, MALIGNANCY, INFECTION OR EXTENSIVE FUSIONS WITHOUT CC/MCC</t>
  </si>
  <si>
    <t>461</t>
  </si>
  <si>
    <t>BILATERAL OR MULTIPLE MAJOR JOINT PROCEDURES OF LOWER EXTREMITY WITH MCC</t>
  </si>
  <si>
    <t>462</t>
  </si>
  <si>
    <t>BILATERAL OR MULTIPLE MAJOR JOINT PROCEDURES OF LOWER EXTREMITY WITHOUT MCC</t>
  </si>
  <si>
    <t>463</t>
  </si>
  <si>
    <t>WOUND DEBRIDEMENT AND SKIN GRAFT EXCEPT HAND FOR MUSCULOSKELETAL AND CONNECTIVE TISSUE DISORDERS WITH MCC</t>
  </si>
  <si>
    <t>464</t>
  </si>
  <si>
    <t>WOUND DEBRIDEMENT AND SKIN GRAFT EXCEPT HAND FOR MUSCULOSKELETAL AND CONNECTIVE TISSUE DISORDERS WITH CC</t>
  </si>
  <si>
    <t>465</t>
  </si>
  <si>
    <t>WOUND DEBRIDEMENT AND SKIN GRAFT EXCEPT HAND FOR MUSCULOSKELETAL AND CONNECTIVE TISSUE DISORDERS WITHOUT CC/MCC</t>
  </si>
  <si>
    <t>466</t>
  </si>
  <si>
    <t>REVISION OF HIP OR KNEE REPLACEMENT WITH MCC</t>
  </si>
  <si>
    <t>467</t>
  </si>
  <si>
    <t>REVISION OF HIP OR KNEE REPLACEMENT WITH CC</t>
  </si>
  <si>
    <t>468</t>
  </si>
  <si>
    <t>REVISION OF HIP OR KNEE REPLACEMENT WITHOUT CC/MCC</t>
  </si>
  <si>
    <t>469</t>
  </si>
  <si>
    <t>MAJOR HIP AND KNEE JOINT REPLACEMENT OR REATTACHMENT OF LOWER EXTREMITY WITH MCC OR TOTAL ANKLE REPLACEMENT</t>
  </si>
  <si>
    <t>470</t>
  </si>
  <si>
    <t>MAJOR HIP AND KNEE JOINT REPLACEMENT OR REATTACHMENT OF LOWER EXTREMITY WITHOUT MCC</t>
  </si>
  <si>
    <t>471</t>
  </si>
  <si>
    <t>CERVICAL SPINAL FUSION WITH MCC</t>
  </si>
  <si>
    <t>472</t>
  </si>
  <si>
    <t>CERVICAL SPINAL FUSION WITH CC</t>
  </si>
  <si>
    <t>473</t>
  </si>
  <si>
    <t>CERVICAL SPINAL FUSION WITHOUT CC/MCC</t>
  </si>
  <si>
    <t>474</t>
  </si>
  <si>
    <t>AMPUTATION FOR MUSCULOSKELETAL SYSTEM AND CONNECTIVE TISSUE DISORDERS WITH MCC</t>
  </si>
  <si>
    <t>475</t>
  </si>
  <si>
    <t>AMPUTATION FOR MUSCULOSKELETAL SYSTEM AND CONNECTIVE TISSUE DISORDERS WITH CC</t>
  </si>
  <si>
    <t>476</t>
  </si>
  <si>
    <t>AMPUTATION FOR MUSCULOSKELETAL SYSTEM AND CONNECTIVE TISSUE DISORDERS WITHOUT CC/MCC</t>
  </si>
  <si>
    <t>477</t>
  </si>
  <si>
    <t>BIOPSIES OF MUSCULOSKELETAL SYSTEM AND CONNECTIVE TISSUE WITH MCC</t>
  </si>
  <si>
    <t>478</t>
  </si>
  <si>
    <t>BIOPSIES OF MUSCULOSKELETAL SYSTEM AND CONNECTIVE TISSUE WITH CC</t>
  </si>
  <si>
    <t>479</t>
  </si>
  <si>
    <t>BIOPSIES OF MUSCULOSKELETAL SYSTEM AND CONNECTIVE TISSUE WITHOUT CC/MCC</t>
  </si>
  <si>
    <t>480</t>
  </si>
  <si>
    <t>HIP AND FEMUR PROCEDURES EXCEPT MAJOR JOINT WITH MCC</t>
  </si>
  <si>
    <t>481</t>
  </si>
  <si>
    <t>HIP AND FEMUR PROCEDURES EXCEPT MAJOR JOINT WITH CC</t>
  </si>
  <si>
    <t>482</t>
  </si>
  <si>
    <t>HIP AND FEMUR PROCEDURES EXCEPT MAJOR JOINT WITHOUT CC/MCC</t>
  </si>
  <si>
    <t>483</t>
  </si>
  <si>
    <t>MAJOR JOINT OR LIMB REATTACHMENT PROCEDURES OF UPPER EXTREMITIES</t>
  </si>
  <si>
    <t>485</t>
  </si>
  <si>
    <t>KNEE PROCEDURES WITH PRINCIPAL DIAGNOSIS OF INFECTION WITH MCC</t>
  </si>
  <si>
    <t>486</t>
  </si>
  <si>
    <t>KNEE PROCEDURES WITH PRINCIPAL DIAGNOSIS OF INFECTION WITH CC</t>
  </si>
  <si>
    <t>487</t>
  </si>
  <si>
    <t>KNEE PROCEDURES WITH PRINCIPAL DIAGNOSIS OF INFECTION WITHOUT CC/MCC</t>
  </si>
  <si>
    <t>488</t>
  </si>
  <si>
    <t>KNEE PROCEDURES WITHOUT PRINCIPAL DIAGNOSIS OF INFECTION WITH CC/MCC</t>
  </si>
  <si>
    <t>489</t>
  </si>
  <si>
    <t>KNEE PROCEDURES WITHOUT PRINCIPAL DIAGNOSIS OF INFECTION WITHOUT CC/MCC</t>
  </si>
  <si>
    <t>492</t>
  </si>
  <si>
    <t>LOWER EXTREMITY AND HUMERUS PROCEDURES EXCEPT HIP, FOOT AND FEMUR WITH MCC</t>
  </si>
  <si>
    <t>493</t>
  </si>
  <si>
    <t>LOWER EXTREMITY AND HUMERUS PROCEDURES EXCEPT HIP, FOOT AND FEMUR WITH CC</t>
  </si>
  <si>
    <t>494</t>
  </si>
  <si>
    <t>LOWER EXTREMITY AND HUMERUS PROCEDURES EXCEPT HIP, FOOT AND FEMUR WITHOUT CC/MCC</t>
  </si>
  <si>
    <t>495</t>
  </si>
  <si>
    <t>LOCAL EXCISION AND REMOVAL OF INTERNAL FIXATION DEVICES EXCEPT HIP AND FEMUR WITH MCC</t>
  </si>
  <si>
    <t>496</t>
  </si>
  <si>
    <t>LOCAL EXCISION AND REMOVAL OF INTERNAL FIXATION DEVICES EXCEPT HIP AND FEMUR WITH CC</t>
  </si>
  <si>
    <t>497</t>
  </si>
  <si>
    <t>LOCAL EXCISION AND REMOVAL OF INTERNAL FIXATION DEVICES EXCEPT HIP AND FEMUR WITHOUT CC/MCC</t>
  </si>
  <si>
    <t>498</t>
  </si>
  <si>
    <t>LOCAL EXCISION AND REMOVAL OF INTERNAL FIXATION DEVICES OF HIP AND FEMUR WITH CC/MCC</t>
  </si>
  <si>
    <t>499</t>
  </si>
  <si>
    <t>LOCAL EXCISION AND REMOVAL OF INTERNAL FIXATION DEVICES OF HIP AND FEMUR WITHOUT CC/MCC</t>
  </si>
  <si>
    <t>500</t>
  </si>
  <si>
    <t>SOFT TISSUE PROCEDURES WITH MCC</t>
  </si>
  <si>
    <t>501</t>
  </si>
  <si>
    <t>SOFT TISSUE PROCEDURES WITH CC</t>
  </si>
  <si>
    <t>502</t>
  </si>
  <si>
    <t>SOFT TISSUE PROCEDURES WITHOUT CC/MCC</t>
  </si>
  <si>
    <t>503</t>
  </si>
  <si>
    <t>FOOT PROCEDURES WITH MCC</t>
  </si>
  <si>
    <t>504</t>
  </si>
  <si>
    <t>FOOT PROCEDURES WITH CC</t>
  </si>
  <si>
    <t>505</t>
  </si>
  <si>
    <t>FOOT PROCEDURES WITHOUT CC/MCC</t>
  </si>
  <si>
    <t>506</t>
  </si>
  <si>
    <t>MAJOR THUMB OR JOINT PROCEDURES</t>
  </si>
  <si>
    <t>507</t>
  </si>
  <si>
    <t>MAJOR SHOULDER OR ELBOW JOINT PROCEDURES WITH CC/MCC</t>
  </si>
  <si>
    <t>508</t>
  </si>
  <si>
    <t>MAJOR SHOULDER OR ELBOW JOINT PROCEDURES WITHOUT CC/MCC</t>
  </si>
  <si>
    <t>510</t>
  </si>
  <si>
    <t>SHOULDER, ELBOW OR FOREARM PROCEDURES, EXCEPT MAJOR JOINT PROCEDURES WITH MCC</t>
  </si>
  <si>
    <t>511</t>
  </si>
  <si>
    <t>SHOULDER, ELBOW OR FOREARM PROCEDURES, EXCEPT MAJOR JOINT PROCEDURES WITH CC</t>
  </si>
  <si>
    <t>512</t>
  </si>
  <si>
    <t>SHOULDER, ELBOW OR FOREARM PROCEDURES, EXCEPT MAJOR JOINT PROCEDURES WITHOUT CC/MCC</t>
  </si>
  <si>
    <t>513</t>
  </si>
  <si>
    <t>HAND OR WRIST PROCEDURES, EXCEPT MAJOR THUMB OR JOINT PROCEDURES WITH CC/MCC</t>
  </si>
  <si>
    <t>514</t>
  </si>
  <si>
    <t>HAND OR WRIST PROCEDURES, EXCEPT MAJOR THUMB OR JOINT PROCEDURES WITHOUT CC/MCC</t>
  </si>
  <si>
    <t>515</t>
  </si>
  <si>
    <t>OTHER MUSCULOSKELETAL SYSTEM AND CONNECTIVE TISSUE O.R. PROCEDURES WITH MCC</t>
  </si>
  <si>
    <t>516</t>
  </si>
  <si>
    <t>OTHER MUSCULOSKELETAL SYSTEM AND CONNECTIVE TISSUE O.R. PROCEDURES WITH CC</t>
  </si>
  <si>
    <t>517</t>
  </si>
  <si>
    <t>OTHER MUSCULOSKELETAL SYSTEM AND CONNECTIVE TISSUE O.R. PROCEDURES WITHOUT CC/MCC</t>
  </si>
  <si>
    <t>518</t>
  </si>
  <si>
    <t>BACK AND NECK PROCEDURES EXCEPT SPINAL FUSION WITH MCC OR DISC DEVICE OR NEUROSTIMULATOR</t>
  </si>
  <si>
    <t>519</t>
  </si>
  <si>
    <t>BACK AND NECK PROCEDURES EXCEPT SPINAL FUSION WITH CC</t>
  </si>
  <si>
    <t>520</t>
  </si>
  <si>
    <t>BACK AND NECK PROCEDURES EXCEPT SPINAL FUSION WITHOUT CC/MCC</t>
  </si>
  <si>
    <t>521</t>
  </si>
  <si>
    <t>HIP REPLACEMENT WITH PRINCIPAL DIAGNOSIS OF HIP FRACTURE WITH MCC</t>
  </si>
  <si>
    <t>522</t>
  </si>
  <si>
    <t>HIP REPLACEMENT WITH PRINCIPAL DIAGNOSIS OF HIP FRACTURE WITHOUT MCC</t>
  </si>
  <si>
    <t>533</t>
  </si>
  <si>
    <t>FRACTURES OF FEMUR WITH MCC</t>
  </si>
  <si>
    <t>534</t>
  </si>
  <si>
    <t>FRACTURES OF FEMUR WITHOUT MCC</t>
  </si>
  <si>
    <t>535</t>
  </si>
  <si>
    <t>FRACTURES OF HIP AND PELVIS WITH MCC</t>
  </si>
  <si>
    <t>536</t>
  </si>
  <si>
    <t>FRACTURES OF HIP AND PELVIS WITHOUT MCC</t>
  </si>
  <si>
    <t>537</t>
  </si>
  <si>
    <t>SPRAINS, STRAINS, AND DISLOCATIONS OF HIP, PELVIS AND THIGH WITH CC/MCC</t>
  </si>
  <si>
    <t>538</t>
  </si>
  <si>
    <t>SPRAINS, STRAINS, AND DISLOCATIONS OF HIP, PELVIS AND THIGH WITHOUT CC/MCC</t>
  </si>
  <si>
    <t>539</t>
  </si>
  <si>
    <t>OSTEOMYELITIS WITH MCC</t>
  </si>
  <si>
    <t>540</t>
  </si>
  <si>
    <t>OSTEOMYELITIS WITH CC</t>
  </si>
  <si>
    <t>541</t>
  </si>
  <si>
    <t>OSTEOMYELITIS WITHOUT CC/MCC</t>
  </si>
  <si>
    <t>542</t>
  </si>
  <si>
    <t>PATHOLOGICAL FRACTURES AND MUSCULOSKELETAL AND CONNECTIVE TISSUE MALIGNANCY WITH MCC</t>
  </si>
  <si>
    <t>543</t>
  </si>
  <si>
    <t>PATHOLOGICAL FRACTURES AND MUSCULOSKELETAL AND CONNECTIVE TISSUE MALIGNANCY WITH CC</t>
  </si>
  <si>
    <t>544</t>
  </si>
  <si>
    <t>PATHOLOGICAL FRACTURES AND MUSCULOSKELETAL AND CONNECTIVE TISSUE MALIGNANCY WITHOUT CC/MCC</t>
  </si>
  <si>
    <t>545</t>
  </si>
  <si>
    <t>CONNECTIVE TISSUE DISORDERS WITH MCC</t>
  </si>
  <si>
    <t>546</t>
  </si>
  <si>
    <t>CONNECTIVE TISSUE DISORDERS WITH CC</t>
  </si>
  <si>
    <t>547</t>
  </si>
  <si>
    <t>CONNECTIVE TISSUE DISORDERS WITHOUT CC/MCC</t>
  </si>
  <si>
    <t>548</t>
  </si>
  <si>
    <t>SEPTIC ARTHRITIS WITH MCC</t>
  </si>
  <si>
    <t>549</t>
  </si>
  <si>
    <t>SEPTIC ARTHRITIS WITH CC</t>
  </si>
  <si>
    <t>550</t>
  </si>
  <si>
    <t>SEPTIC ARTHRITIS WITHOUT CC/MCC</t>
  </si>
  <si>
    <t>551</t>
  </si>
  <si>
    <t>MEDICAL BACK PROBLEMS WITH MCC</t>
  </si>
  <si>
    <t>552</t>
  </si>
  <si>
    <t>MEDICAL BACK PROBLEMS WITHOUT MCC</t>
  </si>
  <si>
    <t>553</t>
  </si>
  <si>
    <t>BONE DISEASES AND ARTHROPATHIES WITH MCC</t>
  </si>
  <si>
    <t>554</t>
  </si>
  <si>
    <t>BONE DISEASES AND ARTHROPATHIES WITHOUT MCC</t>
  </si>
  <si>
    <t>555</t>
  </si>
  <si>
    <t>SIGNS AND SYMPTOMS OF MUSCULOSKELETAL SYSTEM AND CONNECTIVE TISSUE WITH MCC</t>
  </si>
  <si>
    <t>556</t>
  </si>
  <si>
    <t>SIGNS AND SYMPTOMS OF MUSCULOSKELETAL SYSTEM AND CONNECTIVE TISSUE WITHOUT MCC</t>
  </si>
  <si>
    <t>557</t>
  </si>
  <si>
    <t>TENDONITIS, MYOSITIS AND BURSITIS WITH MCC</t>
  </si>
  <si>
    <t>558</t>
  </si>
  <si>
    <t>TENDONITIS, MYOSITIS AND BURSITIS WITHOUT MCC</t>
  </si>
  <si>
    <t>559</t>
  </si>
  <si>
    <t>AFTERCARE, MUSCULOSKELETAL SYSTEM AND CONNECTIVE TISSUE WITH MCC</t>
  </si>
  <si>
    <t>560</t>
  </si>
  <si>
    <t>AFTERCARE, MUSCULOSKELETAL SYSTEM AND CONNECTIVE TISSUE WITH CC</t>
  </si>
  <si>
    <t>561</t>
  </si>
  <si>
    <t>AFTERCARE, MUSCULOSKELETAL SYSTEM AND CONNECTIVE TISSUE WITHOUT CC/MCC</t>
  </si>
  <si>
    <t>562</t>
  </si>
  <si>
    <t>FRACTURE, SPRAIN, STRAIN AND DISLOCATION EXCEPT FEMUR, HIP, PELVIS AND THIGH WITH MCC</t>
  </si>
  <si>
    <t>563</t>
  </si>
  <si>
    <t>FRACTURE, SPRAIN, STRAIN AND DISLOCATION EXCEPT FEMUR, HIP, PELVIS AND THIGH WITHOUT MCC</t>
  </si>
  <si>
    <t>564</t>
  </si>
  <si>
    <t>OTHER MUSCULOSKELETAL SYSTEM AND CONNECTIVE TISSUE DIAGNOSES WITH MCC</t>
  </si>
  <si>
    <t>565</t>
  </si>
  <si>
    <t>OTHER MUSCULOSKELETAL SYSTEM AND CONNECTIVE TISSUE DIAGNOSES WITH CC</t>
  </si>
  <si>
    <t>566</t>
  </si>
  <si>
    <t>OTHER MUSCULOSKELETAL SYSTEM AND CONNECTIVE TISSUE DIAGNOSES WITHOUT CC/MCC</t>
  </si>
  <si>
    <t>570</t>
  </si>
  <si>
    <t>SKIN DEBRIDEMENT WITH MCC</t>
  </si>
  <si>
    <t>571</t>
  </si>
  <si>
    <t>SKIN DEBRIDEMENT WITH CC</t>
  </si>
  <si>
    <t>572</t>
  </si>
  <si>
    <t>SKIN DEBRIDEMENT WITHOUT CC/MCC</t>
  </si>
  <si>
    <t>573</t>
  </si>
  <si>
    <t>SKIN GRAFT FOR SKIN ULCER OR CELLULITIS WITH MCC</t>
  </si>
  <si>
    <t>574</t>
  </si>
  <si>
    <t>SKIN GRAFT FOR SKIN ULCER OR CELLULITIS WITH CC</t>
  </si>
  <si>
    <t>575</t>
  </si>
  <si>
    <t>SKIN GRAFT FOR SKIN ULCER OR CELLULITIS WITHOUT CC/MCC</t>
  </si>
  <si>
    <t>576</t>
  </si>
  <si>
    <t>SKIN GRAFT EXCEPT FOR SKIN ULCER OR CELLULITIS WITH MCC</t>
  </si>
  <si>
    <t>577</t>
  </si>
  <si>
    <t>SKIN GRAFT EXCEPT FOR SKIN ULCER OR CELLULITIS WITH CC</t>
  </si>
  <si>
    <t>578</t>
  </si>
  <si>
    <t>SKIN GRAFT EXCEPT FOR SKIN ULCER OR CELLULITIS WITHOUT CC/MCC</t>
  </si>
  <si>
    <t>579</t>
  </si>
  <si>
    <t>OTHER SKIN, SUBCUTANEOUS TISSUE AND BREAST PROCEDURES WITH MCC</t>
  </si>
  <si>
    <t>580</t>
  </si>
  <si>
    <t>OTHER SKIN, SUBCUTANEOUS TISSUE AND BREAST PROCEDURES WITH CC</t>
  </si>
  <si>
    <t>581</t>
  </si>
  <si>
    <t>OTHER SKIN, SUBCUTANEOUS TISSUE AND BREAST PROCEDURES WITHOUT CC/MCC</t>
  </si>
  <si>
    <t>582</t>
  </si>
  <si>
    <t>MASTECTOMY FOR MALIGNANCY WITH CC/MCC</t>
  </si>
  <si>
    <t>583</t>
  </si>
  <si>
    <t>MASTECTOMY FOR MALIGNANCY WITHOUT CC/MCC</t>
  </si>
  <si>
    <t>584</t>
  </si>
  <si>
    <t>BREAST BIOPSY, LOCAL EXCISION AND OTHER BREAST PROCEDURES WITH CC/MCC</t>
  </si>
  <si>
    <t>585</t>
  </si>
  <si>
    <t>BREAST BIOPSY, LOCAL EXCISION AND OTHER BREAST PROCEDURES WITHOUT CC/MCC</t>
  </si>
  <si>
    <t>592</t>
  </si>
  <si>
    <t>SKIN ULCERS WITH MCC</t>
  </si>
  <si>
    <t>593</t>
  </si>
  <si>
    <t>SKIN ULCERS WITH CC</t>
  </si>
  <si>
    <t>594</t>
  </si>
  <si>
    <t>SKIN ULCERS WITHOUT CC/MCC</t>
  </si>
  <si>
    <t>595</t>
  </si>
  <si>
    <t>MAJOR SKIN DISORDERS WITH MCC</t>
  </si>
  <si>
    <t>596</t>
  </si>
  <si>
    <t>MAJOR SKIN DISORDERS WITHOUT MCC</t>
  </si>
  <si>
    <t>597</t>
  </si>
  <si>
    <t>MALIGNANT BREAST DISORDERS WITH MCC</t>
  </si>
  <si>
    <t>598</t>
  </si>
  <si>
    <t>MALIGNANT BREAST DISORDERS WITH CC</t>
  </si>
  <si>
    <t>599</t>
  </si>
  <si>
    <t>MALIGNANT BREAST DISORDERS WITHOUT CC/MCC</t>
  </si>
  <si>
    <t>600</t>
  </si>
  <si>
    <t>NON-MALIGNANT BREAST DISORDERS WITH CC/MCC</t>
  </si>
  <si>
    <t>601</t>
  </si>
  <si>
    <t>NON-MALIGNANT BREAST DISORDERS WITHOUT CC/MCC</t>
  </si>
  <si>
    <t>602</t>
  </si>
  <si>
    <t>CELLULITIS WITH MCC</t>
  </si>
  <si>
    <t>603</t>
  </si>
  <si>
    <t>CELLULITIS WITHOUT MCC</t>
  </si>
  <si>
    <t>604</t>
  </si>
  <si>
    <t>TRAUMA TO THE SKIN, SUBCUTANEOUS TISSUE AND BREAST WITH MCC</t>
  </si>
  <si>
    <t>605</t>
  </si>
  <si>
    <t>TRAUMA TO THE SKIN, SUBCUTANEOUS TISSUE AND BREAST WITHOUT MCC</t>
  </si>
  <si>
    <t>606</t>
  </si>
  <si>
    <t>MINOR SKIN DISORDERS WITH MCC</t>
  </si>
  <si>
    <t>607</t>
  </si>
  <si>
    <t>MINOR SKIN DISORDERS WITHOUT MCC</t>
  </si>
  <si>
    <t>614</t>
  </si>
  <si>
    <t>ADRENAL AND PITUITARY PROCEDURES WITH CC/MCC</t>
  </si>
  <si>
    <t>615</t>
  </si>
  <si>
    <t>ADRENAL AND PITUITARY PROCEDURES WITHOUT CC/MCC</t>
  </si>
  <si>
    <t>616</t>
  </si>
  <si>
    <t>AMPUTATION OF LOWER LIMB FOR ENDOCRINE, NUTRITIONAL AND METABOLIC DISORDERS WITH MCC</t>
  </si>
  <si>
    <t>617</t>
  </si>
  <si>
    <t>AMPUTATION OF LOWER LIMB FOR ENDOCRINE, NUTRITIONAL AND METABOLIC DISORDERS WITH CC</t>
  </si>
  <si>
    <t>618</t>
  </si>
  <si>
    <t>AMPUTATION OF LOWER LIMB FOR ENDOCRINE, NUTRITIONAL AND METABOLIC DISORDERS WITHOUT CC/MCC</t>
  </si>
  <si>
    <t>619</t>
  </si>
  <si>
    <t>O.R. PROCEDURES FOR OBESITY WITH MCC</t>
  </si>
  <si>
    <t>620</t>
  </si>
  <si>
    <t>O.R. PROCEDURES FOR OBESITY WITH CC</t>
  </si>
  <si>
    <t>621</t>
  </si>
  <si>
    <t>O.R. PROCEDURES FOR OBESITY WITHOUT CC/MCC</t>
  </si>
  <si>
    <t>622</t>
  </si>
  <si>
    <t>SKIN GRAFTS AND WOUND DEBRIDEMENT FOR ENDOCRINE, NUTRITIONAL AND METABOLIC DISORDERS WITH MCC</t>
  </si>
  <si>
    <t>623</t>
  </si>
  <si>
    <t>SKIN GRAFTS AND WOUND DEBRIDEMENT FOR ENDOCRINE, NUTRITIONAL AND METABOLIC DISORDERS WITH CC</t>
  </si>
  <si>
    <t>624</t>
  </si>
  <si>
    <t>SKIN GRAFTS AND WOUND DEBRIDEMENT FOR ENDOCRINE, NUTRITIONAL AND METABOLIC DISORDERS WITHOUT CC/MCC</t>
  </si>
  <si>
    <t>625</t>
  </si>
  <si>
    <t>THYROID, PARATHYROID AND THYROGLOSSAL PROCEDURES WITH MCC</t>
  </si>
  <si>
    <t>626</t>
  </si>
  <si>
    <t>THYROID, PARATHYROID AND THYROGLOSSAL PROCEDURES WITH CC</t>
  </si>
  <si>
    <t>627</t>
  </si>
  <si>
    <t>THYROID, PARATHYROID AND THYROGLOSSAL PROCEDURES WITHOUT CC/MCC</t>
  </si>
  <si>
    <t>628</t>
  </si>
  <si>
    <t>OTHER ENDOCRINE, NUTRITIONAL AND METABOLIC O.R. PROCEDURES WITH MCC</t>
  </si>
  <si>
    <t>629</t>
  </si>
  <si>
    <t>OTHER ENDOCRINE, NUTRITIONAL AND METABOLIC O.R. PROCEDURES WITH CC</t>
  </si>
  <si>
    <t>630</t>
  </si>
  <si>
    <t>OTHER ENDOCRINE, NUTRITIONAL AND METABOLIC O.R. PROCEDURES WITHOUT CC/MCC</t>
  </si>
  <si>
    <t>637</t>
  </si>
  <si>
    <t>DIABETES WITH MCC</t>
  </si>
  <si>
    <t>638</t>
  </si>
  <si>
    <t>DIABETES WITH CC</t>
  </si>
  <si>
    <t>639</t>
  </si>
  <si>
    <t>DIABETES WITHOUT CC/MCC</t>
  </si>
  <si>
    <t>640</t>
  </si>
  <si>
    <t>MISCELLANEOUS DISORDERS OF NUTRITION, METABOLISM, FLUIDS AND ELECTROLYTES WITH MCC</t>
  </si>
  <si>
    <t>641</t>
  </si>
  <si>
    <t>MISCELLANEOUS DISORDERS OF NUTRITION, METABOLISM, FLUIDS AND ELECTROLYTES WITHOUT MCC</t>
  </si>
  <si>
    <t>642</t>
  </si>
  <si>
    <t>INBORN AND OTHER DISORDERS OF METABOLISM</t>
  </si>
  <si>
    <t>643</t>
  </si>
  <si>
    <t>ENDOCRINE DISORDERS WITH MCC</t>
  </si>
  <si>
    <t>644</t>
  </si>
  <si>
    <t>ENDOCRINE DISORDERS WITH CC</t>
  </si>
  <si>
    <t>645</t>
  </si>
  <si>
    <t>ENDOCRINE DISORDERS WITHOUT CC/MCC</t>
  </si>
  <si>
    <t>650</t>
  </si>
  <si>
    <t>KIDNEY TRANSPLANT WITH HEMODIALYSIS WITH MCC</t>
  </si>
  <si>
    <t>651</t>
  </si>
  <si>
    <t>KIDNEY TRANSPLANT WITH HEMODIALYSIS WITHOUT MCC</t>
  </si>
  <si>
    <t>652</t>
  </si>
  <si>
    <t>KIDNEY TRANSPLANT</t>
  </si>
  <si>
    <t>653</t>
  </si>
  <si>
    <t>MAJOR BLADDER PROCEDURES WITH MCC</t>
  </si>
  <si>
    <t>654</t>
  </si>
  <si>
    <t>MAJOR BLADDER PROCEDURES WITH CC</t>
  </si>
  <si>
    <t>655</t>
  </si>
  <si>
    <t>MAJOR BLADDER PROCEDURES WITHOUT CC/MCC</t>
  </si>
  <si>
    <t>656</t>
  </si>
  <si>
    <t>KIDNEY AND URETER PROCEDURES FOR NEOPLASM WITH MCC</t>
  </si>
  <si>
    <t>657</t>
  </si>
  <si>
    <t>KIDNEY AND URETER PROCEDURES FOR NEOPLASM WITH CC</t>
  </si>
  <si>
    <t>658</t>
  </si>
  <si>
    <t>KIDNEY AND URETER PROCEDURES FOR NEOPLASM WITHOUT CC/MCC</t>
  </si>
  <si>
    <t>659</t>
  </si>
  <si>
    <t>KIDNEY AND URETER PROCEDURES FOR NON-NEOPLASM WITH MCC</t>
  </si>
  <si>
    <t>660</t>
  </si>
  <si>
    <t>KIDNEY AND URETER PROCEDURES FOR NON-NEOPLASM WITH CC</t>
  </si>
  <si>
    <t>661</t>
  </si>
  <si>
    <t>KIDNEY AND URETER PROCEDURES FOR NON-NEOPLASM WITHOUT CC/MCC</t>
  </si>
  <si>
    <t>662</t>
  </si>
  <si>
    <t>MINOR BLADDER PROCEDURES WITH MCC</t>
  </si>
  <si>
    <t>663</t>
  </si>
  <si>
    <t>MINOR BLADDER PROCEDURES WITH CC</t>
  </si>
  <si>
    <t>664</t>
  </si>
  <si>
    <t>MINOR BLADDER PROCEDURES WITHOUT CC/MCC</t>
  </si>
  <si>
    <t>665</t>
  </si>
  <si>
    <t>PROSTATECTOMY WITH MCC</t>
  </si>
  <si>
    <t>666</t>
  </si>
  <si>
    <t>PROSTATECTOMY WITH CC</t>
  </si>
  <si>
    <t>667</t>
  </si>
  <si>
    <t>PROSTATECTOMY WITHOUT CC/MCC</t>
  </si>
  <si>
    <t>668</t>
  </si>
  <si>
    <t>TRANSURETHRAL PROCEDURES WITH MCC</t>
  </si>
  <si>
    <t>669</t>
  </si>
  <si>
    <t>TRANSURETHRAL PROCEDURES WITH CC</t>
  </si>
  <si>
    <t>670</t>
  </si>
  <si>
    <t>TRANSURETHRAL PROCEDURES WITHOUT CC/MCC</t>
  </si>
  <si>
    <t>671</t>
  </si>
  <si>
    <t>URETHRAL PROCEDURES WITH CC/MCC</t>
  </si>
  <si>
    <t>672</t>
  </si>
  <si>
    <t>URETHRAL PROCEDURES WITHOUT CC/MCC</t>
  </si>
  <si>
    <t>673</t>
  </si>
  <si>
    <t>OTHER KIDNEY AND URINARY TRACT PROCEDURES WITH MCC</t>
  </si>
  <si>
    <t>674</t>
  </si>
  <si>
    <t>OTHER KIDNEY AND URINARY TRACT PROCEDURES WITH CC</t>
  </si>
  <si>
    <t>675</t>
  </si>
  <si>
    <t>OTHER KIDNEY AND URINARY TRACT PROCEDURES WITHOUT CC/MCC</t>
  </si>
  <si>
    <t>682</t>
  </si>
  <si>
    <t>RENAL FAILURE WITH MCC</t>
  </si>
  <si>
    <t>683</t>
  </si>
  <si>
    <t>RENAL FAILURE WITH CC</t>
  </si>
  <si>
    <t>684</t>
  </si>
  <si>
    <t>RENAL FAILURE WITHOUT CC/MCC</t>
  </si>
  <si>
    <t>686</t>
  </si>
  <si>
    <t>KIDNEY AND URINARY TRACT NEOPLASMS WITH MCC</t>
  </si>
  <si>
    <t>687</t>
  </si>
  <si>
    <t>KIDNEY AND URINARY TRACT NEOPLASMS WITH CC</t>
  </si>
  <si>
    <t>688</t>
  </si>
  <si>
    <t>KIDNEY AND URINARY TRACT NEOPLASMS WITHOUT CC/MCC</t>
  </si>
  <si>
    <t>689</t>
  </si>
  <si>
    <t>KIDNEY AND URINARY TRACT INFECTIONS WITH MCC</t>
  </si>
  <si>
    <t>690</t>
  </si>
  <si>
    <t>KIDNEY AND URINARY TRACT INFECTIONS WITHOUT MCC</t>
  </si>
  <si>
    <t>693</t>
  </si>
  <si>
    <t>URINARY STONES WITH MCC</t>
  </si>
  <si>
    <t>694</t>
  </si>
  <si>
    <t>URINARY STONES WITHOUT MCC</t>
  </si>
  <si>
    <t>695</t>
  </si>
  <si>
    <t>KIDNEY AND URINARY TRACT SIGNS AND SYMPTOMS WITH MCC</t>
  </si>
  <si>
    <t>696</t>
  </si>
  <si>
    <t>KIDNEY AND URINARY TRACT SIGNS AND SYMPTOMS WITHOUT MCC</t>
  </si>
  <si>
    <t>697</t>
  </si>
  <si>
    <t>URETHRAL STRICTURE</t>
  </si>
  <si>
    <t>698</t>
  </si>
  <si>
    <t>OTHER KIDNEY AND URINARY TRACT DIAGNOSES WITH MCC</t>
  </si>
  <si>
    <t>699</t>
  </si>
  <si>
    <t>OTHER KIDNEY AND URINARY TRACT DIAGNOSES WITH CC</t>
  </si>
  <si>
    <t>700</t>
  </si>
  <si>
    <t>OTHER KIDNEY AND URINARY TRACT DIAGNOSES WITHOUT CC/MCC</t>
  </si>
  <si>
    <t>707</t>
  </si>
  <si>
    <t>MAJOR MALE PELVIC PROCEDURES WITH CC/MCC</t>
  </si>
  <si>
    <t>708</t>
  </si>
  <si>
    <t>MAJOR MALE PELVIC PROCEDURES WITHOUT CC/MCC</t>
  </si>
  <si>
    <t>709</t>
  </si>
  <si>
    <t>PENIS PROCEDURES WITH CC/MCC</t>
  </si>
  <si>
    <t>710</t>
  </si>
  <si>
    <t>PENIS PROCEDURES WITHOUT CC/MCC</t>
  </si>
  <si>
    <t>711</t>
  </si>
  <si>
    <t>TESTES PROCEDURES WITH CC/MCC</t>
  </si>
  <si>
    <t>712</t>
  </si>
  <si>
    <t>TESTES PROCEDURES WITHOUT CC/MCC</t>
  </si>
  <si>
    <t>713</t>
  </si>
  <si>
    <t>TRANSURETHRAL PROSTATECTOMY WITH CC/MCC</t>
  </si>
  <si>
    <t>714</t>
  </si>
  <si>
    <t>TRANSURETHRAL PROSTATECTOMY WITHOUT CC/MCC</t>
  </si>
  <si>
    <t>715</t>
  </si>
  <si>
    <t>OTHER MALE REPRODUCTIVE SYSTEM O.R. PROCEDURES FOR MALIGNANCY WITH CC/MCC</t>
  </si>
  <si>
    <t>716</t>
  </si>
  <si>
    <t>OTHER MALE REPRODUCTIVE SYSTEM O.R. PROCEDURES FOR MALIGNANCY WITHOUT CC/MCC</t>
  </si>
  <si>
    <t>717</t>
  </si>
  <si>
    <t>OTHER MALE REPRODUCTIVE SYSTEM O.R. PROCEDURES EXCEPT MALIGNANCY WITH CC/MCC</t>
  </si>
  <si>
    <t>718</t>
  </si>
  <si>
    <t>OTHER MALE REPRODUCTIVE SYSTEM O.R. PROCEDURES EXCEPT MALIGNANCY WITHOUT CC/MCC</t>
  </si>
  <si>
    <t>722</t>
  </si>
  <si>
    <t>MALIGNANCY, MALE REPRODUCTIVE SYSTEM WITH MCC</t>
  </si>
  <si>
    <t>723</t>
  </si>
  <si>
    <t>MALIGNANCY, MALE REPRODUCTIVE SYSTEM WITH CC</t>
  </si>
  <si>
    <t>724</t>
  </si>
  <si>
    <t>MALIGNANCY, MALE REPRODUCTIVE SYSTEM WITHOUT CC/MCC</t>
  </si>
  <si>
    <t>725</t>
  </si>
  <si>
    <t>BENIGN PROSTATIC HYPERTROPHY WITH MCC</t>
  </si>
  <si>
    <t>726</t>
  </si>
  <si>
    <t>BENIGN PROSTATIC HYPERTROPHY WITHOUT MCC</t>
  </si>
  <si>
    <t>727</t>
  </si>
  <si>
    <t>INFLAMMATION OF THE MALE REPRODUCTIVE SYSTEM WITH MCC</t>
  </si>
  <si>
    <t>728</t>
  </si>
  <si>
    <t>INFLAMMATION OF THE MALE REPRODUCTIVE SYSTEM WITHOUT MCC</t>
  </si>
  <si>
    <t>729</t>
  </si>
  <si>
    <t>OTHER MALE REPRODUCTIVE SYSTEM DIAGNOSES WITH CC/MCC</t>
  </si>
  <si>
    <t>730</t>
  </si>
  <si>
    <t>OTHER MALE REPRODUCTIVE SYSTEM DIAGNOSES WITHOUT CC/MCC</t>
  </si>
  <si>
    <t>734</t>
  </si>
  <si>
    <t>PELVIC EVISCERATION, RADICAL HYSTERECTOMY AND RADICAL VULVECTOMY WITH CC/MCC</t>
  </si>
  <si>
    <t>735</t>
  </si>
  <si>
    <t>PELVIC EVISCERATION, RADICAL HYSTERECTOMY AND RADICAL VULVECTOMY WITHOUT CC/MCC</t>
  </si>
  <si>
    <t>736</t>
  </si>
  <si>
    <t>UTERINE AND ADNEXA PROCEDURES FOR OVARIAN OR ADNEXAL MALIGNANCY WITH MCC</t>
  </si>
  <si>
    <t>737</t>
  </si>
  <si>
    <t>UTERINE AND ADNEXA PROCEDURES FOR OVARIAN OR ADNEXAL MALIGNANCY WITH CC</t>
  </si>
  <si>
    <t>738</t>
  </si>
  <si>
    <t>UTERINE AND ADNEXA PROCEDURES FOR OVARIAN OR ADNEXAL MALIGNANCY WITHOUT CC/MCC</t>
  </si>
  <si>
    <t>739</t>
  </si>
  <si>
    <t>UTERINE AND ADNEXA PROCEDURES FOR NON-OVARIAN AND NON-ADNEXAL MALIGNANCY WITH MCC</t>
  </si>
  <si>
    <t>740</t>
  </si>
  <si>
    <t>UTERINE AND ADNEXA PROCEDURES FOR NON-OVARIAN AND NON-ADNEXAL MALIGNANCY WITH CC</t>
  </si>
  <si>
    <t>741</t>
  </si>
  <si>
    <t>UTERINE AND ADNEXA PROCEDURES FOR NON-OVARIAN AND NON-ADNEXAL MALIGNANCY WITHOUT CC/MCC</t>
  </si>
  <si>
    <t>742</t>
  </si>
  <si>
    <t>UTERINE AND ADNEXA PROCEDURES FOR NON-MALIGNANCY WITH CC/MCC</t>
  </si>
  <si>
    <t>743</t>
  </si>
  <si>
    <t>UTERINE AND ADNEXA PROCEDURES FOR NON-MALIGNANCY WITHOUT CC/MCC</t>
  </si>
  <si>
    <t>744</t>
  </si>
  <si>
    <t>D&amp;C, CONIZATION, LAPAROSCOPY AND TUBAL INTERRUPTION WITH CC/MCC</t>
  </si>
  <si>
    <t>745</t>
  </si>
  <si>
    <t>D&amp;C, CONIZATION, LAPAROSCOPY AND TUBAL INTERRUPTION WITHOUT CC/MCC</t>
  </si>
  <si>
    <t>746</t>
  </si>
  <si>
    <t>VAGINA, CERVIX AND VULVA PROCEDURES WITH CC/MCC</t>
  </si>
  <si>
    <t>747</t>
  </si>
  <si>
    <t>VAGINA, CERVIX AND VULVA PROCEDURES WITHOUT CC/MCC</t>
  </si>
  <si>
    <t>748</t>
  </si>
  <si>
    <t>FEMALE REPRODUCTIVE SYSTEM RECONSTRUCTIVE PROCEDURES</t>
  </si>
  <si>
    <t>749</t>
  </si>
  <si>
    <t>OTHER FEMALE REPRODUCTIVE SYSTEM O.R. PROCEDURES WITH CC/MCC</t>
  </si>
  <si>
    <t>750</t>
  </si>
  <si>
    <t>OTHER FEMALE REPRODUCTIVE SYSTEM O.R. PROCEDURES WITHOUT CC/MCC</t>
  </si>
  <si>
    <t>754</t>
  </si>
  <si>
    <t>MALIGNANCY, FEMALE REPRODUCTIVE SYSTEM WITH MCC</t>
  </si>
  <si>
    <t>755</t>
  </si>
  <si>
    <t>MALIGNANCY, FEMALE REPRODUCTIVE SYSTEM WITH CC</t>
  </si>
  <si>
    <t>756</t>
  </si>
  <si>
    <t>MALIGNANCY, FEMALE REPRODUCTIVE SYSTEM WITHOUT CC/MCC</t>
  </si>
  <si>
    <t>757</t>
  </si>
  <si>
    <t>INFECTIONS, FEMALE REPRODUCTIVE SYSTEM WITH MCC</t>
  </si>
  <si>
    <t>758</t>
  </si>
  <si>
    <t>INFECTIONS, FEMALE REPRODUCTIVE SYSTEM WITH CC</t>
  </si>
  <si>
    <t>759</t>
  </si>
  <si>
    <t>INFECTIONS, FEMALE REPRODUCTIVE SYSTEM WITHOUT CC/MCC</t>
  </si>
  <si>
    <t>760</t>
  </si>
  <si>
    <t>MENSTRUAL AND OTHER FEMALE REPRODUCTIVE SYSTEM DISORDERS WITH CC/MCC</t>
  </si>
  <si>
    <t>761</t>
  </si>
  <si>
    <t>MENSTRUAL AND OTHER FEMALE REPRODUCTIVE SYSTEM DISORDERS WITHOUT CC/MCC</t>
  </si>
  <si>
    <t>768</t>
  </si>
  <si>
    <t>VAGINAL DELIVERY WITH O.R. PROCEDURES EXCEPT STERILIZATION AND/OR D&amp;C</t>
  </si>
  <si>
    <t>769</t>
  </si>
  <si>
    <t>POSTPARTUM AND POST ABORTION DIAGNOSES WITH O.R. PROCEDURES</t>
  </si>
  <si>
    <t>770</t>
  </si>
  <si>
    <t>ABORTION WITH D&amp;C, ASPIRATION CURETTAGE OR HYSTEROTOMY</t>
  </si>
  <si>
    <t>776</t>
  </si>
  <si>
    <t>POSTPARTUM AND POST ABORTION DIAGNOSES WITHOUT O.R. PROCEDURES</t>
  </si>
  <si>
    <t>779</t>
  </si>
  <si>
    <t>ABORTION WITHOUT D&amp;C</t>
  </si>
  <si>
    <t>783</t>
  </si>
  <si>
    <t>CESAREAN SECTION WITH STERILIZATION WITH MCC</t>
  </si>
  <si>
    <t>784</t>
  </si>
  <si>
    <t>CESAREAN SECTION WITH STERILIZATION WITH CC</t>
  </si>
  <si>
    <t>785</t>
  </si>
  <si>
    <t>CESAREAN SECTION WITH STERILIZATION WITHOUT CC/MCC</t>
  </si>
  <si>
    <t>786</t>
  </si>
  <si>
    <t>CESAREAN SECTION WITHOUT STERILIZATION WITH MCC</t>
  </si>
  <si>
    <t>787</t>
  </si>
  <si>
    <t>CESAREAN SECTION WITHOUT STERILIZATION WITH CC</t>
  </si>
  <si>
    <t>788</t>
  </si>
  <si>
    <t>CESAREAN SECTION WITHOUT STERILIZATION WITHOUT CC/MCC</t>
  </si>
  <si>
    <t>789</t>
  </si>
  <si>
    <t>NEONATES, DIED OR TRANSFERRED TO ANOTHER ACUTE CARE FACILITY</t>
  </si>
  <si>
    <t>790</t>
  </si>
  <si>
    <t>EXTREME IMMATURITY OR RESPIRATORY DISTRESS SYNDROME, NEONATE</t>
  </si>
  <si>
    <t>791</t>
  </si>
  <si>
    <t>PREMATURITY WITH MAJOR PROBLEMS</t>
  </si>
  <si>
    <t>792</t>
  </si>
  <si>
    <t>PREMATURITY WITHOUT MAJOR PROBLEMS</t>
  </si>
  <si>
    <t>793</t>
  </si>
  <si>
    <t>FULL TERM NEONATE WITH MAJOR PROBLEMS</t>
  </si>
  <si>
    <t>794</t>
  </si>
  <si>
    <t>NEONATE WITH OTHER SIGNIFICANT PROBLEMS</t>
  </si>
  <si>
    <t>795</t>
  </si>
  <si>
    <t>NORMAL NEWBORN</t>
  </si>
  <si>
    <t>796</t>
  </si>
  <si>
    <t>VAGINAL DELIVERY WITH STERILIZATION AND/OR D&amp;C WITH MCC</t>
  </si>
  <si>
    <t>797</t>
  </si>
  <si>
    <t>VAGINAL DELIVERY WITH STERILIZATION AND/OR D&amp;C WITH CC</t>
  </si>
  <si>
    <t>798</t>
  </si>
  <si>
    <t>VAGINAL DELIVERY WITH STERILIZATION AND/OR D&amp;C WITHOUT CC/MCC</t>
  </si>
  <si>
    <t>799</t>
  </si>
  <si>
    <t>SPLENIC PROCEDURES WITH MCC</t>
  </si>
  <si>
    <t>800</t>
  </si>
  <si>
    <t>SPLENIC PROCEDURES WITH CC</t>
  </si>
  <si>
    <t>801</t>
  </si>
  <si>
    <t>SPLENIC PROCEDURES WITHOUT CC/MCC</t>
  </si>
  <si>
    <t>802</t>
  </si>
  <si>
    <t>OTHER O.R. PROCEDURES OF THE BLOOD AND BLOOD FORMING ORGANS WITH MCC</t>
  </si>
  <si>
    <t>803</t>
  </si>
  <si>
    <t>OTHER O.R. PROCEDURES OF THE BLOOD AND BLOOD FORMING ORGANS WITH CC</t>
  </si>
  <si>
    <t>804</t>
  </si>
  <si>
    <t>OTHER O.R. PROCEDURES OF THE BLOOD AND BLOOD FORMING ORGANS WITHOUT CC/MCC</t>
  </si>
  <si>
    <t>805</t>
  </si>
  <si>
    <t>VAGINAL DELIVERY WITHOUT STERILIZATION OR D&amp;C WITH MCC</t>
  </si>
  <si>
    <t>806</t>
  </si>
  <si>
    <t>VAGINAL DELIVERY WITHOUT STERILIZATION OR D&amp;C WITH CC</t>
  </si>
  <si>
    <t>807</t>
  </si>
  <si>
    <t>VAGINAL DELIVERY WITHOUT STERILIZATION OR D&amp;C WITHOUT CC/MCC</t>
  </si>
  <si>
    <t>808</t>
  </si>
  <si>
    <t>MAJOR HEMATOLOGICAL AND IMMUNOLOGICAL DIAGNOSES EXCEPT SICKLE CELL CRISIS AND COAGULATION DISORDERS WITH MCC</t>
  </si>
  <si>
    <t>809</t>
  </si>
  <si>
    <t>MAJOR HEMATOLOGICAL AND IMMUNOLOGICAL DIAGNOSES EXCEPT SICKLE CELL CRISIS AND COAGULATION DISORDERS WITH CC</t>
  </si>
  <si>
    <t>810</t>
  </si>
  <si>
    <t>MAJOR HEMATOLOGICAL AND IMMUNOLOGICAL DIAGNOSES EXCEPT SICKLE CELL CRISIS AND COAGULATION DISORDERS WITHOUT CC/MCC</t>
  </si>
  <si>
    <t>811</t>
  </si>
  <si>
    <t>RED BLOOD CELL DISORDERS WITH MCC</t>
  </si>
  <si>
    <t>812</t>
  </si>
  <si>
    <t>RED BLOOD CELL DISORDERS WITHOUT MCC</t>
  </si>
  <si>
    <t>813</t>
  </si>
  <si>
    <t>COAGULATION DISORDERS</t>
  </si>
  <si>
    <t>814</t>
  </si>
  <si>
    <t>RETICULOENDOTHELIAL AND IMMUNITY DISORDERS WITH MCC</t>
  </si>
  <si>
    <t>815</t>
  </si>
  <si>
    <t>RETICULOENDOTHELIAL AND IMMUNITY DISORDERS WITH CC</t>
  </si>
  <si>
    <t>816</t>
  </si>
  <si>
    <t>RETICULOENDOTHELIAL AND IMMUNITY DISORDERS WITHOUT CC/MCC</t>
  </si>
  <si>
    <t>817</t>
  </si>
  <si>
    <t>OTHER ANTEPARTUM DIAGNOSES WITH O.R. PROCEDURES WITH MCC</t>
  </si>
  <si>
    <t>818</t>
  </si>
  <si>
    <t>OTHER ANTEPARTUM DIAGNOSES WITH O.R. PROCEDURES WITH CC</t>
  </si>
  <si>
    <t>819</t>
  </si>
  <si>
    <t>OTHER ANTEPARTUM DIAGNOSES WITH O.R. PROCEDURES WITHOUT CC/MCC</t>
  </si>
  <si>
    <t>820</t>
  </si>
  <si>
    <t>LYMPHOMA AND LEUKEMIA WITH MAJOR O.R. PROCEDURES WITH MCC</t>
  </si>
  <si>
    <t>821</t>
  </si>
  <si>
    <t>LYMPHOMA AND LEUKEMIA WITH MAJOR O.R. PROCEDURES WITH CC</t>
  </si>
  <si>
    <t>822</t>
  </si>
  <si>
    <t>LYMPHOMA AND LEUKEMIA WITH MAJOR O.R. PROCEDURES WITHOUT CC/MCC</t>
  </si>
  <si>
    <t>823</t>
  </si>
  <si>
    <t>LYMPHOMA AND NON-ACUTE LEUKEMIA WITH OTHER PROCEDURES WITH MCC</t>
  </si>
  <si>
    <t>824</t>
  </si>
  <si>
    <t>LYMPHOMA AND NON-ACUTE LEUKEMIA WITH OTHER PROCEDURES WITH CC</t>
  </si>
  <si>
    <t>825</t>
  </si>
  <si>
    <t>LYMPHOMA AND NON-ACUTE LEUKEMIA WITH OTHER PROCEDURES WITHOUT CC/MCC</t>
  </si>
  <si>
    <t>826</t>
  </si>
  <si>
    <t>MYELOPROLIFERATIVE DISORDERS OR POORLY DIFFERENTIATED NEOPLASMS WITH MAJOR O.R. PROCEDURES WITH MCC</t>
  </si>
  <si>
    <t>827</t>
  </si>
  <si>
    <t>MYELOPROLIFERATIVE DISORDERS OR POORLY DIFFERENTIATED NEOPLASMS WITH MAJOR O.R. PROCEDURES WITH CC</t>
  </si>
  <si>
    <t>828</t>
  </si>
  <si>
    <t>MYELOPROLIFERATIVE DISORDERS OR POORLY DIFFERENTIATED NEOPLASMS WITH MAJOR O.R. PROCEDURES WITHOUT CC/MCC</t>
  </si>
  <si>
    <t>829</t>
  </si>
  <si>
    <t>MYELOPROLIFERATIVE DISORDERS OR POORLY DIFFERENTIATED NEOPLASMS WITH OTHER PROCEDURES WITH CC/MCC</t>
  </si>
  <si>
    <t>830</t>
  </si>
  <si>
    <t>MYELOPROLIFERATIVE DISORDERS OR POORLY DIFFERENTIATED NEOPLASMS WITH OTHER PROCEDURES WITHOUT CC/MCC</t>
  </si>
  <si>
    <t>831</t>
  </si>
  <si>
    <t>OTHER ANTEPARTUM DIAGNOSES WITHOUT O.R. PROCEDURES WITH MCC</t>
  </si>
  <si>
    <t>832</t>
  </si>
  <si>
    <t>OTHER ANTEPARTUM DIAGNOSES WITHOUT O.R. PROCEDURES WITH CC</t>
  </si>
  <si>
    <t>833</t>
  </si>
  <si>
    <t>OTHER ANTEPARTUM DIAGNOSES WITHOUT O.R. PROCEDURES WITHOUT CC/MCC</t>
  </si>
  <si>
    <t>834</t>
  </si>
  <si>
    <t>835</t>
  </si>
  <si>
    <t>836</t>
  </si>
  <si>
    <t>837</t>
  </si>
  <si>
    <t>CHEMOTHERAPY WITH ACUTE LEUKEMIA AS SECONDARY DIAGNOSIS OR WITH HIGH DOSE CHEMOTHERAPY AGENT WITH MCC</t>
  </si>
  <si>
    <t>838</t>
  </si>
  <si>
    <t>CHEMOTHERAPY WITH ACUTE LEUKEMIA AS SECONDARY DIAGNOSIS WITH CC OR HIGH DOSE CHEMOTHERAPY AGENT</t>
  </si>
  <si>
    <t>839</t>
  </si>
  <si>
    <t>CHEMOTHERAPY WITH ACUTE LEUKEMIA AS SECONDARY DIAGNOSIS WITHOUT CC/MCC</t>
  </si>
  <si>
    <t>840</t>
  </si>
  <si>
    <t>LYMPHOMA AND NON-ACUTE LEUKEMIA WITH MCC</t>
  </si>
  <si>
    <t>841</t>
  </si>
  <si>
    <t>LYMPHOMA AND NON-ACUTE LEUKEMIA WITH CC</t>
  </si>
  <si>
    <t>842</t>
  </si>
  <si>
    <t>LYMPHOMA AND NON-ACUTE LEUKEMIA WITHOUT CC/MCC</t>
  </si>
  <si>
    <t>843</t>
  </si>
  <si>
    <t>OTHER MYELOPROLIFERATIVE DISORDERS OR POORLY DIFFERENTIATED NEOPLASTIC DIAGNOSES WITH MCC</t>
  </si>
  <si>
    <t>844</t>
  </si>
  <si>
    <t>OTHER MYELOPROLIFERATIVE DISORDERS OR POORLY DIFFERENTIATED NEOPLASTIC DIAGNOSES WITH CC</t>
  </si>
  <si>
    <t>845</t>
  </si>
  <si>
    <t>OTHER MYELOPROLIFERATIVE DISORDERS OR POORLY DIFFERENTIATED NEOPLASTIC DIAGNOSES WITHOUT CC/MCC</t>
  </si>
  <si>
    <t>846</t>
  </si>
  <si>
    <t>CHEMOTHERAPY WITHOUT ACUTE LEUKEMIA AS SECONDARY DIAGNOSIS WITH MCC</t>
  </si>
  <si>
    <t>847</t>
  </si>
  <si>
    <t>CHEMOTHERAPY WITHOUT ACUTE LEUKEMIA AS SECONDARY DIAGNOSIS WITH CC</t>
  </si>
  <si>
    <t>848</t>
  </si>
  <si>
    <t>CHEMOTHERAPY WITHOUT ACUTE LEUKEMIA AS SECONDARY DIAGNOSIS WITHOUT CC/MCC</t>
  </si>
  <si>
    <t>849</t>
  </si>
  <si>
    <t>RADIOTHERAPY</t>
  </si>
  <si>
    <t>853</t>
  </si>
  <si>
    <t>INFECTIOUS AND PARASITIC DISEASES WITH O.R. PROCEDURES WITH MCC</t>
  </si>
  <si>
    <t>854</t>
  </si>
  <si>
    <t>INFECTIOUS AND PARASITIC DISEASES WITH O.R. PROCEDURES WITH CC</t>
  </si>
  <si>
    <t>855</t>
  </si>
  <si>
    <t>INFECTIOUS AND PARASITIC DISEASES WITH O.R. PROCEDURES WITHOUT CC/MCC</t>
  </si>
  <si>
    <t>856</t>
  </si>
  <si>
    <t>POSTOPERATIVE OR POST-TRAUMATIC INFECTIONS WITH O.R. PROCEDURES WITH MCC</t>
  </si>
  <si>
    <t>857</t>
  </si>
  <si>
    <t>POSTOPERATIVE OR POST-TRAUMATIC INFECTIONS WITH O.R. PROCEDURES WITH CC</t>
  </si>
  <si>
    <t>858</t>
  </si>
  <si>
    <t>POSTOPERATIVE OR POST-TRAUMATIC INFECTIONS WITH O.R. PROCEDURES WITHOUT CC/MCC</t>
  </si>
  <si>
    <t>862</t>
  </si>
  <si>
    <t>POSTOPERATIVE AND POST-TRAUMATIC INFECTIONS WITH MCC</t>
  </si>
  <si>
    <t>863</t>
  </si>
  <si>
    <t>POSTOPERATIVE AND POST-TRAUMATIC INFECTIONS WITHOUT MCC</t>
  </si>
  <si>
    <t>864</t>
  </si>
  <si>
    <t>FEVER AND INFLAMMATORY CONDITIONS</t>
  </si>
  <si>
    <t>865</t>
  </si>
  <si>
    <t>VIRAL ILLNESS WITH MCC</t>
  </si>
  <si>
    <t>866</t>
  </si>
  <si>
    <t>VIRAL ILLNESS WITHOUT MCC</t>
  </si>
  <si>
    <t>867</t>
  </si>
  <si>
    <t>OTHER INFECTIOUS AND PARASITIC DISEASES DIAGNOSES WITH MCC</t>
  </si>
  <si>
    <t>868</t>
  </si>
  <si>
    <t>OTHER INFECTIOUS AND PARASITIC DISEASES DIAGNOSES WITH CC</t>
  </si>
  <si>
    <t>869</t>
  </si>
  <si>
    <t>OTHER INFECTIOUS AND PARASITIC DISEASES DIAGNOSES WITHOUT CC/MCC</t>
  </si>
  <si>
    <t>870</t>
  </si>
  <si>
    <t>SEPTICEMIA OR SEVERE SEPSIS WITH MV &gt;96 HOURS</t>
  </si>
  <si>
    <t>871</t>
  </si>
  <si>
    <t>SEPTICEMIA OR SEVERE SEPSIS WITHOUT MV &gt;96 HOURS WITH MCC</t>
  </si>
  <si>
    <t>872</t>
  </si>
  <si>
    <t>SEPTICEMIA OR SEVERE SEPSIS WITHOUT MV &gt;96 HOURS WITHOUT MCC</t>
  </si>
  <si>
    <t>876</t>
  </si>
  <si>
    <t>O.R. PROCEDURES WITH PRINCIPAL DIAGNOSIS OF MENTAL ILLNESS</t>
  </si>
  <si>
    <t>880</t>
  </si>
  <si>
    <t>ACUTE ADJUSTMENT REACTION AND PSYCHOSOCIAL DYSFUNCTION</t>
  </si>
  <si>
    <t>881</t>
  </si>
  <si>
    <t>DEPRESSIVE NEUROSES</t>
  </si>
  <si>
    <t>882</t>
  </si>
  <si>
    <t>NEUROSES EXCEPT DEPRESSIVE</t>
  </si>
  <si>
    <t>883</t>
  </si>
  <si>
    <t>DISORDERS OF PERSONALITY AND IMPULSE CONTROL</t>
  </si>
  <si>
    <t>884</t>
  </si>
  <si>
    <t>ORGANIC DISTURBANCES AND INTELLECTUAL DISABILITY</t>
  </si>
  <si>
    <t>885</t>
  </si>
  <si>
    <t>PSYCHOSES</t>
  </si>
  <si>
    <t>886</t>
  </si>
  <si>
    <t>BEHAVIORAL AND DEVELOPMENTAL DISORDERS</t>
  </si>
  <si>
    <t>887</t>
  </si>
  <si>
    <t>OTHER MENTAL DISORDER DIAGNOSES</t>
  </si>
  <si>
    <t>894</t>
  </si>
  <si>
    <t>ALCOHOL, DRUG ABUSE OR DEPENDENCE, LEFT AMA</t>
  </si>
  <si>
    <t>895</t>
  </si>
  <si>
    <t>ALCOHOL, DRUG ABUSE OR DEPENDENCE WITH REHABILITATION THERAPY</t>
  </si>
  <si>
    <t>896</t>
  </si>
  <si>
    <t>ALCOHOL, DRUG ABUSE OR DEPENDENCE WITHOUT REHABILITATION THERAPY WITH MCC</t>
  </si>
  <si>
    <t>897</t>
  </si>
  <si>
    <t>ALCOHOL, DRUG ABUSE OR DEPENDENCE WITHOUT REHABILITATION THERAPY WITHOUT MCC</t>
  </si>
  <si>
    <t>901</t>
  </si>
  <si>
    <t>WOUND DEBRIDEMENTS FOR INJURIES WITH MCC</t>
  </si>
  <si>
    <t>902</t>
  </si>
  <si>
    <t>WOUND DEBRIDEMENTS FOR INJURIES WITH CC</t>
  </si>
  <si>
    <t>903</t>
  </si>
  <si>
    <t>WOUND DEBRIDEMENTS FOR INJURIES WITHOUT CC/MCC</t>
  </si>
  <si>
    <t>904</t>
  </si>
  <si>
    <t>SKIN GRAFTS FOR INJURIES WITH CC/MCC</t>
  </si>
  <si>
    <t>905</t>
  </si>
  <si>
    <t>SKIN GRAFTS FOR INJURIES WITHOUT CC/MCC</t>
  </si>
  <si>
    <t>906</t>
  </si>
  <si>
    <t>HAND PROCEDURES FOR INJURIES</t>
  </si>
  <si>
    <t>907</t>
  </si>
  <si>
    <t>OTHER O.R. PROCEDURES FOR INJURIES WITH MCC</t>
  </si>
  <si>
    <t>908</t>
  </si>
  <si>
    <t>OTHER O.R. PROCEDURES FOR INJURIES WITH CC</t>
  </si>
  <si>
    <t>909</t>
  </si>
  <si>
    <t>OTHER O.R. PROCEDURES FOR INJURIES WITHOUT CC/MCC</t>
  </si>
  <si>
    <t>913</t>
  </si>
  <si>
    <t>TRAUMATIC INJURY WITH MCC</t>
  </si>
  <si>
    <t>914</t>
  </si>
  <si>
    <t>TRAUMATIC INJURY WITHOUT MCC</t>
  </si>
  <si>
    <t>915</t>
  </si>
  <si>
    <t>ALLERGIC REACTIONS WITH MCC</t>
  </si>
  <si>
    <t>916</t>
  </si>
  <si>
    <t>ALLERGIC REACTIONS WITHOUT MCC</t>
  </si>
  <si>
    <t>917</t>
  </si>
  <si>
    <t>POISONING AND TOXIC EFFECTS OF DRUGS WITH MCC</t>
  </si>
  <si>
    <t>918</t>
  </si>
  <si>
    <t>POISONING AND TOXIC EFFECTS OF DRUGS WITHOUT MCC</t>
  </si>
  <si>
    <t>919</t>
  </si>
  <si>
    <t>COMPLICATIONS OF TREATMENT WITH MCC</t>
  </si>
  <si>
    <t>920</t>
  </si>
  <si>
    <t>COMPLICATIONS OF TREATMENT WITH CC</t>
  </si>
  <si>
    <t>921</t>
  </si>
  <si>
    <t>COMPLICATIONS OF TREATMENT WITHOUT CC/MCC</t>
  </si>
  <si>
    <t>922</t>
  </si>
  <si>
    <t>OTHER INJURY, POISONING AND TOXIC EFFECT DIAGNOSES WITH MCC</t>
  </si>
  <si>
    <t>923</t>
  </si>
  <si>
    <t>OTHER INJURY, POISONING AND TOXIC EFFECT DIAGNOSES WITHOUT MCC</t>
  </si>
  <si>
    <t>927</t>
  </si>
  <si>
    <t>EXTENSIVE BURNS OR FULL THICKNESS BURNS WITH MV &gt;96 HOURS WITH SKIN GRAFT</t>
  </si>
  <si>
    <t>928</t>
  </si>
  <si>
    <t>FULL THICKNESS BURN WITH SKIN GRAFT OR INHALATION INJURY WITH CC/MCC</t>
  </si>
  <si>
    <t>929</t>
  </si>
  <si>
    <t>FULL THICKNESS BURN WITH SKIN GRAFT OR INHALATION INJURY WITHOUT CC/MCC</t>
  </si>
  <si>
    <t>933</t>
  </si>
  <si>
    <t>EXTENSIVE BURNS OR FULL THICKNESS BURNS WITH MV &gt;96 HOURS WITHOUT SKIN GRAFT</t>
  </si>
  <si>
    <t>934</t>
  </si>
  <si>
    <t>FULL THICKNESS BURN WITHOUT SKIN GRAFT OR INHALATION INJURY</t>
  </si>
  <si>
    <t>935</t>
  </si>
  <si>
    <t>NON-EXTENSIVE BURNS</t>
  </si>
  <si>
    <t>939</t>
  </si>
  <si>
    <t>O.R. PROCEDURES WITH DIAGNOSES OF OTHER CONTACT WITH HEALTH SERVICES WITH MCC</t>
  </si>
  <si>
    <t>940</t>
  </si>
  <si>
    <t>O.R. PROCEDURES WITH DIAGNOSES OF OTHER CONTACT WITH HEALTH SERVICES WITH CC</t>
  </si>
  <si>
    <t>941</t>
  </si>
  <si>
    <t>O.R. PROCEDURES WITH DIAGNOSES OF OTHER CONTACT WITH HEALTH SERVICES WITHOUT CC/MCC</t>
  </si>
  <si>
    <t>945</t>
  </si>
  <si>
    <t>REHABILITATION WITH CC/MCC</t>
  </si>
  <si>
    <t>946</t>
  </si>
  <si>
    <t>REHABILITATION WITHOUT CC/MCC</t>
  </si>
  <si>
    <t>947</t>
  </si>
  <si>
    <t>SIGNS AND SYMPTOMS WITH MCC</t>
  </si>
  <si>
    <t>948</t>
  </si>
  <si>
    <t>SIGNS AND SYMPTOMS WITHOUT MCC</t>
  </si>
  <si>
    <t>949</t>
  </si>
  <si>
    <t>AFTERCARE WITH CC/MCC</t>
  </si>
  <si>
    <t>950</t>
  </si>
  <si>
    <t>AFTERCARE WITHOUT CC/MCC</t>
  </si>
  <si>
    <t>951</t>
  </si>
  <si>
    <t>OTHER FACTORS INFLUENCING HEALTH STATUS</t>
  </si>
  <si>
    <t>955</t>
  </si>
  <si>
    <t>CRANIOTOMY FOR MULTIPLE SIGNIFICANT TRAUMA</t>
  </si>
  <si>
    <t>956</t>
  </si>
  <si>
    <t>LIMB REATTACHMENT, HIP AND FEMUR PROCEDURES FOR MULTIPLE SIGNIFICANT TRAUMA</t>
  </si>
  <si>
    <t>OTHER O.R. PROCEDURES FOR MULTIPLE SIGNIFICANT TRAUMA WITH MCC</t>
  </si>
  <si>
    <t>958</t>
  </si>
  <si>
    <t>OTHER O.R. PROCEDURES FOR MULTIPLE SIGNIFICANT TRAUMA WITH CC</t>
  </si>
  <si>
    <t>959</t>
  </si>
  <si>
    <t>OTHER O.R. PROCEDURES FOR MULTIPLE SIGNIFICANT TRAUMA WITHOUT CC/MCC</t>
  </si>
  <si>
    <t>963</t>
  </si>
  <si>
    <t>OTHER MULTIPLE SIGNIFICANT TRAUMA WITH MCC</t>
  </si>
  <si>
    <t>964</t>
  </si>
  <si>
    <t>OTHER MULTIPLE SIGNIFICANT TRAUMA WITH CC</t>
  </si>
  <si>
    <t>965</t>
  </si>
  <si>
    <t>OTHER MULTIPLE SIGNIFICANT TRAUMA WITHOUT CC/MCC</t>
  </si>
  <si>
    <t>969</t>
  </si>
  <si>
    <t>HIV WITH EXTENSIVE O.R. PROCEDURES WITH MCC</t>
  </si>
  <si>
    <t>970</t>
  </si>
  <si>
    <t>HIV WITH EXTENSIVE O.R. PROCEDURES WITHOUT MCC</t>
  </si>
  <si>
    <t>974</t>
  </si>
  <si>
    <t>HIV WITH MAJOR RELATED CONDITION WITH MCC</t>
  </si>
  <si>
    <t>975</t>
  </si>
  <si>
    <t>HIV WITH MAJOR RELATED CONDITION WITH CC</t>
  </si>
  <si>
    <t>976</t>
  </si>
  <si>
    <t>HIV WITH MAJOR RELATED CONDITION WITHOUT CC/MCC</t>
  </si>
  <si>
    <t>977</t>
  </si>
  <si>
    <t>HIV WITH OR WITHOUT OTHER RELATED CONDITION</t>
  </si>
  <si>
    <t>981</t>
  </si>
  <si>
    <t>EXTENSIVE O.R. PROCEDURES UNRELATED TO PRINCIPAL DIAGNOSIS WITH MCC</t>
  </si>
  <si>
    <t>982</t>
  </si>
  <si>
    <t>EXTENSIVE O.R. PROCEDURES UNRELATED TO PRINCIPAL DIAGNOSIS WITH CC</t>
  </si>
  <si>
    <t>983</t>
  </si>
  <si>
    <t>EXTENSIVE O.R. PROCEDURES UNRELATED TO PRINCIPAL DIAGNOSIS WITHOUT CC/MCC</t>
  </si>
  <si>
    <t>987</t>
  </si>
  <si>
    <t>NON-EXTENSIVE O.R. PROCEDURES UNRELATED TO PRINCIPAL DIAGNOSIS WITH MCC</t>
  </si>
  <si>
    <t>988</t>
  </si>
  <si>
    <t>NON-EXTENSIVE O.R. PROCEDURES UNRELATED TO PRINCIPAL DIAGNOSIS WITH CC</t>
  </si>
  <si>
    <t>989</t>
  </si>
  <si>
    <t>NON-EXTENSIVE O.R. PROCEDURES UNRELATED TO PRINCIPAL DIAGNOSIS WITHOUT CC/MCC</t>
  </si>
  <si>
    <t>998</t>
  </si>
  <si>
    <t>PRINCIPAL DIAGNOSIS INVALID AS DISCHARGE DIAGNOSIS</t>
  </si>
  <si>
    <t>999</t>
  </si>
  <si>
    <t>UNGROUPABLE</t>
  </si>
  <si>
    <t>N89</t>
  </si>
  <si>
    <t>Level III: Neonates, Died or Transferred to Another Acute Care Facility</t>
  </si>
  <si>
    <t>N90</t>
  </si>
  <si>
    <t>Level III: Extreme Immaturity or Respiratory Distress Syndrome, Neonate</t>
  </si>
  <si>
    <t>N91</t>
  </si>
  <si>
    <t>Level III: Prematurity W Major Problems</t>
  </si>
  <si>
    <t>N92</t>
  </si>
  <si>
    <t>Level III: Prematurity W/O Major Problems</t>
  </si>
  <si>
    <t>N93</t>
  </si>
  <si>
    <t>Level III: Full Term Neonate W Major Problems</t>
  </si>
  <si>
    <t>N94</t>
  </si>
  <si>
    <t>Level III: Neonate W Other Significant Problems</t>
  </si>
  <si>
    <t>CONCOMITANT AORTIC AND MITRAL VALVE PROCEDURES</t>
  </si>
  <si>
    <t>CARDIAC DEFIBRILLATOR IMPLANT WITH MCC OR CAROTID SINUS NEUROSTIMULATOR</t>
  </si>
  <si>
    <t>317</t>
  </si>
  <si>
    <t>CONCOMITANT LEFT ATRIAL APPENDAGE CLOSURE AND CARDIAC ABLATION</t>
  </si>
  <si>
    <t>402</t>
  </si>
  <si>
    <t>SINGLE LEVEL COMBINED ANTERIOR AND POSTERIOR SPINAL FUSION EXCEPT CERVICAL</t>
  </si>
  <si>
    <t>426</t>
  </si>
  <si>
    <t>MULTIPLE LEVEL COMBINED ANTERIOR AND POSTERIOR SPINAL FUSION EXCEPT CERVICAL WITH MCC OR CUSTOM-MADE ANATOMICALLY DESIGNED IN</t>
  </si>
  <si>
    <t>427</t>
  </si>
  <si>
    <t>MULTIPLE LEVEL COMBINED ANTERIOR AND POSTERIOR SPINAL FUSION EXCEPT CERVICAL WITH CC</t>
  </si>
  <si>
    <t>428</t>
  </si>
  <si>
    <t>MULTIPLE LEVEL COMBINED ANTERIOR AND POSTERIOR SPINAL FUSION EXCEPT CERVICAL WITHOUT CC/MCC</t>
  </si>
  <si>
    <t>429</t>
  </si>
  <si>
    <t>COMBINED ANTERIOR AND POSTERIOR CERVICAL SPINAL FUSION WITH MCC</t>
  </si>
  <si>
    <t>430</t>
  </si>
  <si>
    <t>COMBINED ANTERIOR AND POSTERIOR CERVICAL SPINAL FUSION WITHOUT MCC</t>
  </si>
  <si>
    <t>447</t>
  </si>
  <si>
    <t>MULTIPLE LEVEL SPINAL FUSION EXCEPT CERVICAL WITH MCC OR CUSTOM-MADE ANATOMICALLY DESIGNED INTERBODY FUSION DEVICE</t>
  </si>
  <si>
    <t>448</t>
  </si>
  <si>
    <t>MULTIPLE LEVEL SPINAL FUSION EXCEPT CERVICAL WITHOUT MCC</t>
  </si>
  <si>
    <t>450</t>
  </si>
  <si>
    <t>SINGLE LEVEL SPINAL FUSION EXCEPT CERVICAL WITH MCC OR CUSTOM-MADE ANATOMICALLY DESIGNED INTERBODY FUSION DEVICE</t>
  </si>
  <si>
    <t>451</t>
  </si>
  <si>
    <t>SINGLE LEVEL SPINAL FUSION EXCEPT CERVICAL WITHOUT MCC</t>
  </si>
  <si>
    <t>ACUTE LEUKEMIA WITH MCC</t>
  </si>
  <si>
    <t>ACUTE LEUKEMIA WITH CC</t>
  </si>
  <si>
    <t>ACUTE LEUKEMIA WITHOUT CC/MCC</t>
  </si>
  <si>
    <t>850</t>
  </si>
  <si>
    <t>ACUTE LEUKEMIA WITH OTHER PROCEDURES</t>
  </si>
  <si>
    <t>EACH/RRC</t>
  </si>
  <si>
    <t>Williamson Memorial Hospital</t>
  </si>
  <si>
    <t>510077</t>
  </si>
  <si>
    <t>1</t>
  </si>
  <si>
    <t>INPUT IS LIGHT BLUE: 10/1/25 - 09/30/26 In State Hospital</t>
  </si>
  <si>
    <t>OUTPUT IS ORANGE: 10/1/25 - 09/30/26 In State Hospital</t>
  </si>
  <si>
    <t>WV Medicaid IPPS: 10/01/25 - 09/30/26</t>
  </si>
  <si>
    <t>6</t>
  </si>
  <si>
    <t>2</t>
  </si>
  <si>
    <t>5</t>
  </si>
  <si>
    <t>3</t>
  </si>
  <si>
    <t>4</t>
  </si>
  <si>
    <t>St. Mary's Medical Center</t>
  </si>
  <si>
    <t>Rivers Health</t>
  </si>
  <si>
    <t>Reynolds Memorial Hosptial</t>
  </si>
  <si>
    <t xml:space="preserve">Monongalia General Hospital </t>
  </si>
  <si>
    <t>Davis Memorial Hospital</t>
  </si>
  <si>
    <t xml:space="preserve">St. Francis Hospital  </t>
  </si>
  <si>
    <t>Appalachian Regional Healthcare (Beckley)</t>
  </si>
  <si>
    <t xml:space="preserve">Raleigh General Hospital </t>
  </si>
  <si>
    <t>CAMC Charleston Surgical Hospital</t>
  </si>
  <si>
    <t>Mon Health Marion Neighborhood Hospital, Inc.</t>
  </si>
  <si>
    <t>510001</t>
  </si>
  <si>
    <t>510002</t>
  </si>
  <si>
    <t>510006</t>
  </si>
  <si>
    <t>510007</t>
  </si>
  <si>
    <t>510008</t>
  </si>
  <si>
    <t>510012</t>
  </si>
  <si>
    <t>510013</t>
  </si>
  <si>
    <t>510022</t>
  </si>
  <si>
    <t>510023</t>
  </si>
  <si>
    <t>510024</t>
  </si>
  <si>
    <t>510029</t>
  </si>
  <si>
    <t>510030</t>
  </si>
  <si>
    <t>510031</t>
  </si>
  <si>
    <t>510038</t>
  </si>
  <si>
    <t>510046</t>
  </si>
  <si>
    <t>510048</t>
  </si>
  <si>
    <t>510050</t>
  </si>
  <si>
    <t>510055</t>
  </si>
  <si>
    <t>510058</t>
  </si>
  <si>
    <t>510062</t>
  </si>
  <si>
    <t>510070</t>
  </si>
  <si>
    <t>510072</t>
  </si>
  <si>
    <t>510086</t>
  </si>
  <si>
    <t>510091</t>
  </si>
  <si>
    <t>510093</t>
  </si>
  <si>
    <t>Effective October 1, 2025</t>
  </si>
  <si>
    <t>CRANIOTOMY WITH MAJOR DEVICE IMPLANT OR ACUTE COMPLEX CNS PRINCIPAL DIAGNOSIS WITH MCC OR ANTINEOPLASTIC IMPLANT OR EPILEPSY</t>
  </si>
  <si>
    <t>PRECEREBRAL OCCLUSION WITHOUT INFARCTION WITH MCC</t>
  </si>
  <si>
    <t>PRECEREBRAL OCCLUSION WITHOUT INFARCTION WITHOUT MCC</t>
  </si>
  <si>
    <t>OTHER CEREBROVASCULAR DISORDERS WITH MCC</t>
  </si>
  <si>
    <t>OTHER CEREBROVASCULAR DISORDERS WITH CC</t>
  </si>
  <si>
    <t>OTHER CEREBROVASCULAR DISORDERS WITHOUT CC/MCC</t>
  </si>
  <si>
    <t>MT</t>
  </si>
  <si>
    <t>209</t>
  </si>
  <si>
    <t>COMPLEX AORTIC ARCH PROCEDURES</t>
  </si>
  <si>
    <t>213</t>
  </si>
  <si>
    <t>ENDOVASCULAR ABDOMINAL AORTA WITH ILIAC BRANCH PROCEDURES</t>
  </si>
  <si>
    <t>318</t>
  </si>
  <si>
    <t>PERCUTANEOUS CORONARY ATHERECTOMY WITHOUT INTRALUMINAL DEVICE</t>
  </si>
  <si>
    <t>359</t>
  </si>
  <si>
    <t>PERCUTANEOUS CORONARY ATHERECTOMY WITH INTRALUMINAL DEVICE WITH MCC</t>
  </si>
  <si>
    <t>360</t>
  </si>
  <si>
    <t>PERCUTANEOUS CORONARY ATHERECTOMY WITH INTRALUMINAL DEVICE WITHOUT MCC</t>
  </si>
  <si>
    <t>West Virginia Rate Year 2026 DRG Parameters, Version 43 Grouper</t>
  </si>
  <si>
    <t>Total Base DRG + Outlier Payment</t>
  </si>
  <si>
    <t>standard PPS pricing, be sure to use the fee shown on line 53, as this line also includes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</si>
</sst>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  <numFmt numFmtId="165" formatCode="_(* #,##0.00000_);_(* \(#,##0.00000\);_(* &quot;-&quot;?????_);_(@_)"/>
    <numFmt numFmtId="166" formatCode="_(* #,##0.0000_);_(* \(#,##0.0000\);_(* &quot;-&quot;????_);_(@_)"/>
    <numFmt numFmtId="167" formatCode="&quot;$&quot;#,##0.00"/>
    <numFmt numFmtId="168" formatCode="0.0000"/>
    <numFmt numFmtId="169" formatCode="#,##0.00000"/>
    <numFmt numFmtId="170" formatCode="#,##0.0000"/>
    <numFmt numFmtId="171" formatCode="00\:00"/>
    <numFmt numFmtId="172" formatCode="0.00000"/>
    <numFmt numFmtId="173" formatCode="#,##0.0"/>
    <numFmt numFmtId="174" formatCode="_(* #,##0.0_);_(* \(#,##0.0\);_(* &quot;-&quot;?_);_(@_)"/>
    <numFmt numFmtId="175" formatCode="0.0000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Times New Roman"/>
      <family val="1"/>
    </font>
    <font>
      <sz val="10"/>
      <name val="Times New Roman"/>
      <family val="1"/>
    </font>
    <font>
      <sz val="10"/>
      <color indexed="8"/>
      <name val="Arial"/>
      <family val="2"/>
    </font>
    <font>
      <sz val="10"/>
      <color indexed="8"/>
      <name val="Times New Roman"/>
      <family val="1"/>
    </font>
    <font>
      <sz val="10"/>
      <name val="Arial"/>
      <family val="2"/>
    </font>
    <font>
      <b/>
      <sz val="20"/>
      <name val="Times New Roman"/>
      <family val="1"/>
    </font>
    <font>
      <b/>
      <sz val="14"/>
      <color indexed="49"/>
      <name val="Times New Roman"/>
      <family val="1"/>
    </font>
    <font>
      <b/>
      <sz val="20"/>
      <name val="Arial"/>
      <family val="2"/>
    </font>
    <font>
      <b/>
      <sz val="12"/>
      <name val="Times New Roman"/>
      <family val="1"/>
    </font>
    <font>
      <sz val="12"/>
      <name val="Times New Roman"/>
      <family val="1"/>
    </font>
    <font>
      <b/>
      <u/>
      <sz val="12"/>
      <name val="Times New Roman"/>
      <family val="1"/>
    </font>
    <font>
      <b/>
      <sz val="14"/>
      <color indexed="53"/>
      <name val="Times New Roman"/>
      <family val="1"/>
    </font>
    <font>
      <b/>
      <sz val="10"/>
      <name val="Times New Roman"/>
      <family val="1"/>
    </font>
    <font>
      <b/>
      <sz val="16"/>
      <name val="Times New Roman"/>
      <family val="1"/>
    </font>
    <font>
      <sz val="14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7AC142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0" fontId="6" fillId="0" borderId="0"/>
    <xf numFmtId="0" fontId="6" fillId="0" borderId="0"/>
  </cellStyleXfs>
  <cellXfs count="159">
    <xf numFmtId="0" fontId="0" fillId="0" borderId="0" xfId="0"/>
    <xf numFmtId="0" fontId="3" fillId="0" borderId="0" xfId="0" applyFont="1"/>
    <xf numFmtId="49" fontId="5" fillId="3" borderId="2" xfId="3" applyNumberFormat="1" applyFont="1" applyFill="1" applyBorder="1" applyAlignment="1">
      <alignment horizontal="center"/>
    </xf>
    <xf numFmtId="0" fontId="5" fillId="3" borderId="2" xfId="3" applyFont="1" applyFill="1" applyBorder="1" applyAlignment="1">
      <alignment horizontal="center"/>
    </xf>
    <xf numFmtId="0" fontId="5" fillId="3" borderId="2" xfId="3" applyFont="1" applyFill="1" applyBorder="1" applyAlignment="1">
      <alignment horizontal="center" wrapText="1"/>
    </xf>
    <xf numFmtId="43" fontId="5" fillId="3" borderId="2" xfId="1" applyFont="1" applyFill="1" applyBorder="1" applyAlignment="1">
      <alignment horizontal="center" wrapText="1"/>
    </xf>
    <xf numFmtId="164" fontId="5" fillId="3" borderId="2" xfId="3" applyNumberFormat="1" applyFont="1" applyFill="1" applyBorder="1" applyAlignment="1">
      <alignment horizontal="center" wrapText="1"/>
    </xf>
    <xf numFmtId="165" fontId="5" fillId="3" borderId="2" xfId="3" applyNumberFormat="1" applyFont="1" applyFill="1" applyBorder="1" applyAlignment="1">
      <alignment wrapText="1"/>
    </xf>
    <xf numFmtId="43" fontId="5" fillId="3" borderId="2" xfId="3" applyNumberFormat="1" applyFont="1" applyFill="1" applyBorder="1" applyAlignment="1">
      <alignment horizontal="center" wrapText="1"/>
    </xf>
    <xf numFmtId="14" fontId="5" fillId="3" borderId="2" xfId="3" applyNumberFormat="1" applyFont="1" applyFill="1" applyBorder="1" applyAlignment="1">
      <alignment horizontal="center"/>
    </xf>
    <xf numFmtId="0" fontId="5" fillId="0" borderId="2" xfId="3" quotePrefix="1" applyFont="1" applyBorder="1" applyAlignment="1">
      <alignment horizontal="center"/>
    </xf>
    <xf numFmtId="0" fontId="5" fillId="0" borderId="2" xfId="3" quotePrefix="1" applyFont="1" applyBorder="1" applyAlignment="1">
      <alignment horizontal="right"/>
    </xf>
    <xf numFmtId="0" fontId="5" fillId="0" borderId="2" xfId="3" applyFont="1" applyBorder="1" applyAlignment="1">
      <alignment horizontal="left"/>
    </xf>
    <xf numFmtId="44" fontId="3" fillId="0" borderId="2" xfId="1" applyNumberFormat="1" applyFont="1" applyFill="1" applyBorder="1"/>
    <xf numFmtId="164" fontId="3" fillId="0" borderId="2" xfId="1" applyNumberFormat="1" applyFont="1" applyFill="1" applyBorder="1"/>
    <xf numFmtId="44" fontId="3" fillId="0" borderId="2" xfId="0" applyNumberFormat="1" applyFont="1" applyBorder="1"/>
    <xf numFmtId="0" fontId="5" fillId="0" borderId="2" xfId="3" quotePrefix="1" applyFont="1" applyBorder="1" applyAlignment="1">
      <alignment horizontal="center" wrapText="1"/>
    </xf>
    <xf numFmtId="14" fontId="3" fillId="0" borderId="2" xfId="0" applyNumberFormat="1" applyFont="1" applyBorder="1"/>
    <xf numFmtId="43" fontId="3" fillId="0" borderId="0" xfId="0" applyNumberFormat="1" applyFont="1"/>
    <xf numFmtId="0" fontId="5" fillId="0" borderId="2" xfId="3" quotePrefix="1" applyFont="1" applyBorder="1" applyAlignment="1">
      <alignment horizontal="right" wrapText="1"/>
    </xf>
    <xf numFmtId="164" fontId="3" fillId="0" borderId="0" xfId="0" applyNumberFormat="1" applyFont="1"/>
    <xf numFmtId="165" fontId="3" fillId="0" borderId="0" xfId="0" applyNumberFormat="1" applyFont="1"/>
    <xf numFmtId="0" fontId="3" fillId="0" borderId="0" xfId="0" applyFont="1" applyAlignment="1">
      <alignment horizontal="center"/>
    </xf>
    <xf numFmtId="0" fontId="5" fillId="0" borderId="0" xfId="3" quotePrefix="1" applyFont="1" applyAlignment="1">
      <alignment horizontal="right"/>
    </xf>
    <xf numFmtId="0" fontId="5" fillId="0" borderId="0" xfId="3" quotePrefix="1" applyFont="1" applyAlignment="1">
      <alignment horizontal="center"/>
    </xf>
    <xf numFmtId="0" fontId="5" fillId="0" borderId="0" xfId="3" applyFont="1" applyAlignment="1">
      <alignment horizontal="left"/>
    </xf>
    <xf numFmtId="49" fontId="5" fillId="0" borderId="0" xfId="3" quotePrefix="1" applyNumberFormat="1" applyFont="1" applyAlignment="1">
      <alignment horizontal="center"/>
    </xf>
    <xf numFmtId="49" fontId="3" fillId="0" borderId="0" xfId="0" applyNumberFormat="1" applyFont="1" applyAlignment="1">
      <alignment horizontal="center"/>
    </xf>
    <xf numFmtId="0" fontId="11" fillId="4" borderId="2" xfId="0" quotePrefix="1" applyFont="1" applyFill="1" applyBorder="1" applyAlignment="1" applyProtection="1">
      <alignment horizontal="right"/>
      <protection locked="0"/>
    </xf>
    <xf numFmtId="14" fontId="11" fillId="4" borderId="2" xfId="0" applyNumberFormat="1" applyFont="1" applyFill="1" applyBorder="1" applyProtection="1">
      <protection locked="0"/>
    </xf>
    <xf numFmtId="167" fontId="11" fillId="4" borderId="2" xfId="0" applyNumberFormat="1" applyFont="1" applyFill="1" applyBorder="1" applyProtection="1">
      <protection locked="0"/>
    </xf>
    <xf numFmtId="0" fontId="10" fillId="0" borderId="4" xfId="0" applyFont="1" applyBorder="1" applyProtection="1">
      <protection locked="0"/>
    </xf>
    <xf numFmtId="0" fontId="11" fillId="4" borderId="2" xfId="0" applyFont="1" applyFill="1" applyBorder="1" applyProtection="1">
      <protection locked="0"/>
    </xf>
    <xf numFmtId="0" fontId="3" fillId="0" borderId="1" xfId="0" applyFont="1" applyBorder="1"/>
    <xf numFmtId="0" fontId="15" fillId="0" borderId="0" xfId="4" applyFont="1"/>
    <xf numFmtId="0" fontId="16" fillId="0" borderId="0" xfId="0" applyFont="1" applyAlignment="1">
      <alignment horizontal="left"/>
    </xf>
    <xf numFmtId="173" fontId="3" fillId="0" borderId="0" xfId="0" applyNumberFormat="1" applyFont="1"/>
    <xf numFmtId="168" fontId="3" fillId="0" borderId="0" xfId="0" applyNumberFormat="1" applyFont="1"/>
    <xf numFmtId="0" fontId="17" fillId="0" borderId="0" xfId="4" applyFont="1"/>
    <xf numFmtId="0" fontId="17" fillId="0" borderId="0" xfId="0" applyFont="1" applyAlignment="1">
      <alignment horizontal="left"/>
    </xf>
    <xf numFmtId="173" fontId="17" fillId="0" borderId="0" xfId="0" applyNumberFormat="1" applyFont="1"/>
    <xf numFmtId="168" fontId="17" fillId="0" borderId="0" xfId="0" applyNumberFormat="1" applyFont="1"/>
    <xf numFmtId="0" fontId="17" fillId="0" borderId="0" xfId="0" applyFont="1" applyAlignment="1">
      <alignment horizontal="center"/>
    </xf>
    <xf numFmtId="0" fontId="17" fillId="0" borderId="0" xfId="0" applyFont="1"/>
    <xf numFmtId="0" fontId="18" fillId="0" borderId="0" xfId="0" applyFont="1"/>
    <xf numFmtId="0" fontId="18" fillId="0" borderId="0" xfId="0" applyFont="1" applyAlignment="1">
      <alignment horizontal="left"/>
    </xf>
    <xf numFmtId="0" fontId="17" fillId="0" borderId="3" xfId="0" applyFont="1" applyBorder="1" applyAlignment="1">
      <alignment horizontal="center"/>
    </xf>
    <xf numFmtId="173" fontId="17" fillId="0" borderId="3" xfId="0" applyNumberFormat="1" applyFont="1" applyBorder="1"/>
    <xf numFmtId="168" fontId="17" fillId="0" borderId="3" xfId="0" applyNumberFormat="1" applyFont="1" applyBorder="1"/>
    <xf numFmtId="0" fontId="17" fillId="0" borderId="5" xfId="0" applyFont="1" applyBorder="1" applyAlignment="1">
      <alignment horizontal="center"/>
    </xf>
    <xf numFmtId="0" fontId="17" fillId="0" borderId="1" xfId="0" applyFont="1" applyBorder="1"/>
    <xf numFmtId="174" fontId="17" fillId="0" borderId="1" xfId="0" applyNumberFormat="1" applyFont="1" applyBorder="1"/>
    <xf numFmtId="166" fontId="17" fillId="0" borderId="1" xfId="0" applyNumberFormat="1" applyFont="1" applyBorder="1"/>
    <xf numFmtId="14" fontId="17" fillId="4" borderId="0" xfId="0" quotePrefix="1" applyNumberFormat="1" applyFont="1" applyFill="1" applyProtection="1">
      <protection locked="0"/>
    </xf>
    <xf numFmtId="0" fontId="17" fillId="0" borderId="0" xfId="0" quotePrefix="1" applyFont="1" applyAlignment="1">
      <alignment horizontal="center"/>
    </xf>
    <xf numFmtId="0" fontId="17" fillId="0" borderId="0" xfId="2" applyNumberFormat="1" applyFont="1" applyFill="1" applyBorder="1" applyAlignment="1">
      <alignment horizontal="center"/>
    </xf>
    <xf numFmtId="2" fontId="3" fillId="0" borderId="0" xfId="0" applyNumberFormat="1" applyFont="1"/>
    <xf numFmtId="168" fontId="3" fillId="0" borderId="2" xfId="1" applyNumberFormat="1" applyFont="1" applyFill="1" applyBorder="1"/>
    <xf numFmtId="175" fontId="3" fillId="0" borderId="2" xfId="1" applyNumberFormat="1" applyFont="1" applyFill="1" applyBorder="1"/>
    <xf numFmtId="0" fontId="17" fillId="0" borderId="7" xfId="0" applyFont="1" applyBorder="1" applyAlignment="1">
      <alignment horizontal="center"/>
    </xf>
    <xf numFmtId="174" fontId="17" fillId="0" borderId="0" xfId="0" applyNumberFormat="1" applyFont="1"/>
    <xf numFmtId="166" fontId="17" fillId="0" borderId="0" xfId="0" applyNumberFormat="1" applyFont="1"/>
    <xf numFmtId="0" fontId="17" fillId="0" borderId="0" xfId="5" applyFont="1"/>
    <xf numFmtId="174" fontId="17" fillId="0" borderId="0" xfId="5" applyNumberFormat="1" applyFont="1"/>
    <xf numFmtId="166" fontId="17" fillId="0" borderId="0" xfId="5" applyNumberFormat="1" applyFont="1"/>
    <xf numFmtId="2" fontId="17" fillId="0" borderId="0" xfId="0" applyNumberFormat="1" applyFont="1"/>
    <xf numFmtId="2" fontId="3" fillId="0" borderId="1" xfId="0" applyNumberFormat="1" applyFont="1" applyBorder="1"/>
    <xf numFmtId="0" fontId="17" fillId="0" borderId="22" xfId="0" applyFont="1" applyBorder="1"/>
    <xf numFmtId="0" fontId="17" fillId="0" borderId="22" xfId="5" applyFont="1" applyBorder="1"/>
    <xf numFmtId="0" fontId="3" fillId="0" borderId="22" xfId="0" applyFont="1" applyBorder="1"/>
    <xf numFmtId="0" fontId="3" fillId="0" borderId="23" xfId="0" applyFont="1" applyBorder="1"/>
    <xf numFmtId="0" fontId="17" fillId="0" borderId="23" xfId="0" applyFont="1" applyBorder="1"/>
    <xf numFmtId="0" fontId="17" fillId="0" borderId="23" xfId="5" applyFont="1" applyBorder="1"/>
    <xf numFmtId="0" fontId="17" fillId="0" borderId="1" xfId="5" applyFont="1" applyBorder="1"/>
    <xf numFmtId="174" fontId="17" fillId="0" borderId="1" xfId="5" applyNumberFormat="1" applyFont="1" applyBorder="1"/>
    <xf numFmtId="166" fontId="17" fillId="0" borderId="1" xfId="5" applyNumberFormat="1" applyFont="1" applyBorder="1"/>
    <xf numFmtId="2" fontId="17" fillId="0" borderId="1" xfId="0" applyNumberFormat="1" applyFont="1" applyBorder="1"/>
    <xf numFmtId="0" fontId="17" fillId="0" borderId="9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17" fillId="0" borderId="24" xfId="0" applyFont="1" applyBorder="1"/>
    <xf numFmtId="0" fontId="0" fillId="0" borderId="0" xfId="0" applyProtection="1">
      <protection locked="0"/>
    </xf>
    <xf numFmtId="0" fontId="8" fillId="0" borderId="0" xfId="0" applyFont="1" applyProtection="1">
      <protection locked="0"/>
    </xf>
    <xf numFmtId="0" fontId="9" fillId="0" borderId="0" xfId="0" applyFont="1" applyAlignment="1" applyProtection="1">
      <alignment horizontal="center"/>
      <protection locked="0"/>
    </xf>
    <xf numFmtId="0" fontId="10" fillId="0" borderId="0" xfId="0" applyFont="1" applyProtection="1">
      <protection locked="0"/>
    </xf>
    <xf numFmtId="0" fontId="11" fillId="0" borderId="0" xfId="0" applyFont="1" applyProtection="1">
      <protection locked="0"/>
    </xf>
    <xf numFmtId="0" fontId="11" fillId="0" borderId="3" xfId="0" applyFont="1" applyBorder="1" applyProtection="1">
      <protection locked="0"/>
    </xf>
    <xf numFmtId="0" fontId="11" fillId="0" borderId="5" xfId="0" applyFont="1" applyBorder="1" applyProtection="1">
      <protection locked="0"/>
    </xf>
    <xf numFmtId="167" fontId="10" fillId="0" borderId="0" xfId="0" applyNumberFormat="1" applyFont="1" applyProtection="1">
      <protection locked="0"/>
    </xf>
    <xf numFmtId="0" fontId="10" fillId="0" borderId="6" xfId="0" applyFont="1" applyBorder="1" applyProtection="1">
      <protection locked="0"/>
    </xf>
    <xf numFmtId="167" fontId="10" fillId="0" borderId="7" xfId="0" applyNumberFormat="1" applyFont="1" applyBorder="1" applyProtection="1">
      <protection locked="0"/>
    </xf>
    <xf numFmtId="168" fontId="11" fillId="0" borderId="0" xfId="0" applyNumberFormat="1" applyFont="1" applyAlignment="1" applyProtection="1">
      <alignment horizontal="right"/>
      <protection locked="0"/>
    </xf>
    <xf numFmtId="169" fontId="10" fillId="0" borderId="7" xfId="0" applyNumberFormat="1" applyFont="1" applyBorder="1" applyProtection="1">
      <protection locked="0"/>
    </xf>
    <xf numFmtId="0" fontId="11" fillId="0" borderId="0" xfId="0" applyFont="1" applyAlignment="1" applyProtection="1">
      <alignment horizontal="right"/>
      <protection locked="0"/>
    </xf>
    <xf numFmtId="0" fontId="12" fillId="0" borderId="0" xfId="0" applyFont="1" applyProtection="1">
      <protection locked="0"/>
    </xf>
    <xf numFmtId="0" fontId="10" fillId="0" borderId="8" xfId="0" applyFont="1" applyBorder="1" applyProtection="1">
      <protection locked="0"/>
    </xf>
    <xf numFmtId="0" fontId="10" fillId="0" borderId="1" xfId="0" applyFont="1" applyBorder="1" applyProtection="1">
      <protection locked="0"/>
    </xf>
    <xf numFmtId="170" fontId="10" fillId="0" borderId="9" xfId="0" applyNumberFormat="1" applyFont="1" applyBorder="1" applyProtection="1">
      <protection locked="0"/>
    </xf>
    <xf numFmtId="171" fontId="11" fillId="0" borderId="0" xfId="0" applyNumberFormat="1" applyFont="1" applyProtection="1">
      <protection locked="0"/>
    </xf>
    <xf numFmtId="0" fontId="10" fillId="0" borderId="7" xfId="0" applyFont="1" applyBorder="1" applyAlignment="1" applyProtection="1">
      <alignment horizontal="right"/>
      <protection locked="0"/>
    </xf>
    <xf numFmtId="0" fontId="10" fillId="0" borderId="9" xfId="0" applyFont="1" applyBorder="1" applyAlignment="1" applyProtection="1">
      <alignment horizontal="right"/>
      <protection locked="0"/>
    </xf>
    <xf numFmtId="0" fontId="13" fillId="0" borderId="0" xfId="0" applyFont="1" applyProtection="1">
      <protection locked="0"/>
    </xf>
    <xf numFmtId="0" fontId="10" fillId="5" borderId="10" xfId="0" applyFont="1" applyFill="1" applyBorder="1" applyProtection="1">
      <protection locked="0"/>
    </xf>
    <xf numFmtId="0" fontId="11" fillId="5" borderId="11" xfId="0" applyFont="1" applyFill="1" applyBorder="1" applyProtection="1">
      <protection locked="0"/>
    </xf>
    <xf numFmtId="167" fontId="10" fillId="5" borderId="12" xfId="0" applyNumberFormat="1" applyFont="1" applyFill="1" applyBorder="1" applyProtection="1">
      <protection locked="0"/>
    </xf>
    <xf numFmtId="0" fontId="14" fillId="0" borderId="4" xfId="0" applyFont="1" applyBorder="1" applyProtection="1">
      <protection locked="0"/>
    </xf>
    <xf numFmtId="0" fontId="3" fillId="0" borderId="3" xfId="0" applyFont="1" applyBorder="1" applyProtection="1">
      <protection locked="0"/>
    </xf>
    <xf numFmtId="0" fontId="14" fillId="0" borderId="5" xfId="0" applyFont="1" applyBorder="1" applyAlignment="1" applyProtection="1">
      <alignment horizontal="right"/>
      <protection locked="0"/>
    </xf>
    <xf numFmtId="0" fontId="3" fillId="0" borderId="0" xfId="0" applyFont="1" applyProtection="1">
      <protection locked="0"/>
    </xf>
    <xf numFmtId="0" fontId="3" fillId="0" borderId="6" xfId="0" applyFont="1" applyBorder="1" applyProtection="1">
      <protection locked="0"/>
    </xf>
    <xf numFmtId="0" fontId="3" fillId="0" borderId="7" xfId="0" applyFont="1" applyBorder="1" applyProtection="1">
      <protection locked="0"/>
    </xf>
    <xf numFmtId="0" fontId="14" fillId="5" borderId="10" xfId="0" applyFont="1" applyFill="1" applyBorder="1" applyProtection="1">
      <protection locked="0"/>
    </xf>
    <xf numFmtId="0" fontId="3" fillId="5" borderId="13" xfId="0" applyFont="1" applyFill="1" applyBorder="1" applyProtection="1">
      <protection locked="0"/>
    </xf>
    <xf numFmtId="167" fontId="3" fillId="0" borderId="7" xfId="0" applyNumberFormat="1" applyFont="1" applyBorder="1" applyProtection="1">
      <protection locked="0"/>
    </xf>
    <xf numFmtId="0" fontId="3" fillId="0" borderId="0" xfId="0" quotePrefix="1" applyFont="1" applyProtection="1">
      <protection locked="0"/>
    </xf>
    <xf numFmtId="172" fontId="3" fillId="0" borderId="7" xfId="0" applyNumberFormat="1" applyFont="1" applyBorder="1" applyProtection="1">
      <protection locked="0"/>
    </xf>
    <xf numFmtId="168" fontId="3" fillId="0" borderId="9" xfId="0" applyNumberFormat="1" applyFont="1" applyBorder="1" applyProtection="1">
      <protection locked="0"/>
    </xf>
    <xf numFmtId="170" fontId="3" fillId="0" borderId="9" xfId="0" applyNumberFormat="1" applyFont="1" applyBorder="1" applyProtection="1">
      <protection locked="0"/>
    </xf>
    <xf numFmtId="10" fontId="3" fillId="0" borderId="9" xfId="0" applyNumberFormat="1" applyFont="1" applyBorder="1" applyProtection="1">
      <protection locked="0"/>
    </xf>
    <xf numFmtId="167" fontId="3" fillId="0" borderId="9" xfId="0" applyNumberFormat="1" applyFont="1" applyBorder="1" applyProtection="1">
      <protection locked="0"/>
    </xf>
    <xf numFmtId="168" fontId="3" fillId="0" borderId="7" xfId="0" applyNumberFormat="1" applyFont="1" applyBorder="1" applyProtection="1">
      <protection locked="0"/>
    </xf>
    <xf numFmtId="0" fontId="14" fillId="0" borderId="0" xfId="0" applyFont="1" applyProtection="1">
      <protection locked="0"/>
    </xf>
    <xf numFmtId="167" fontId="14" fillId="0" borderId="14" xfId="0" applyNumberFormat="1" applyFont="1" applyBorder="1" applyProtection="1">
      <protection locked="0"/>
    </xf>
    <xf numFmtId="0" fontId="14" fillId="5" borderId="15" xfId="0" applyFont="1" applyFill="1" applyBorder="1" applyProtection="1">
      <protection locked="0"/>
    </xf>
    <xf numFmtId="0" fontId="3" fillId="5" borderId="16" xfId="0" applyFont="1" applyFill="1" applyBorder="1" applyProtection="1">
      <protection locked="0"/>
    </xf>
    <xf numFmtId="0" fontId="3" fillId="5" borderId="17" xfId="0" applyFont="1" applyFill="1" applyBorder="1" applyProtection="1">
      <protection locked="0"/>
    </xf>
    <xf numFmtId="2" fontId="3" fillId="0" borderId="7" xfId="0" applyNumberFormat="1" applyFont="1" applyBorder="1" applyProtection="1">
      <protection locked="0"/>
    </xf>
    <xf numFmtId="0" fontId="14" fillId="5" borderId="18" xfId="0" applyFont="1" applyFill="1" applyBorder="1" applyProtection="1">
      <protection locked="0"/>
    </xf>
    <xf numFmtId="0" fontId="14" fillId="5" borderId="19" xfId="0" applyFont="1" applyFill="1" applyBorder="1" applyProtection="1">
      <protection locked="0"/>
    </xf>
    <xf numFmtId="167" fontId="14" fillId="5" borderId="20" xfId="0" applyNumberFormat="1" applyFont="1" applyFill="1" applyBorder="1" applyProtection="1">
      <protection locked="0"/>
    </xf>
    <xf numFmtId="0" fontId="14" fillId="0" borderId="6" xfId="0" applyFont="1" applyBorder="1" applyProtection="1">
      <protection locked="0"/>
    </xf>
    <xf numFmtId="2" fontId="14" fillId="0" borderId="7" xfId="0" applyNumberFormat="1" applyFont="1" applyBorder="1" applyAlignment="1" applyProtection="1">
      <alignment horizontal="right"/>
      <protection locked="0"/>
    </xf>
    <xf numFmtId="0" fontId="14" fillId="5" borderId="13" xfId="0" applyFont="1" applyFill="1" applyBorder="1" applyProtection="1">
      <protection locked="0"/>
    </xf>
    <xf numFmtId="0" fontId="14" fillId="0" borderId="3" xfId="0" applyFont="1" applyBorder="1" applyProtection="1">
      <protection locked="0"/>
    </xf>
    <xf numFmtId="44" fontId="3" fillId="0" borderId="0" xfId="0" applyNumberFormat="1" applyFont="1" applyProtection="1">
      <protection locked="0"/>
    </xf>
    <xf numFmtId="0" fontId="3" fillId="0" borderId="0" xfId="0" applyFont="1" applyAlignment="1" applyProtection="1">
      <alignment horizontal="right"/>
      <protection locked="0"/>
    </xf>
    <xf numFmtId="168" fontId="3" fillId="6" borderId="9" xfId="0" applyNumberFormat="1" applyFont="1" applyFill="1" applyBorder="1" applyProtection="1">
      <protection locked="0"/>
    </xf>
    <xf numFmtId="167" fontId="3" fillId="6" borderId="9" xfId="0" applyNumberFormat="1" applyFont="1" applyFill="1" applyBorder="1" applyProtection="1">
      <protection locked="0"/>
    </xf>
    <xf numFmtId="9" fontId="3" fillId="0" borderId="9" xfId="0" applyNumberFormat="1" applyFont="1" applyBorder="1" applyProtection="1">
      <protection locked="0"/>
    </xf>
    <xf numFmtId="0" fontId="14" fillId="5" borderId="11" xfId="0" applyFont="1" applyFill="1" applyBorder="1" applyProtection="1">
      <protection locked="0"/>
    </xf>
    <xf numFmtId="167" fontId="14" fillId="5" borderId="13" xfId="0" applyNumberFormat="1" applyFont="1" applyFill="1" applyBorder="1" applyProtection="1">
      <protection locked="0"/>
    </xf>
    <xf numFmtId="0" fontId="3" fillId="0" borderId="5" xfId="0" applyFont="1" applyBorder="1" applyProtection="1">
      <protection locked="0"/>
    </xf>
    <xf numFmtId="0" fontId="3" fillId="0" borderId="9" xfId="0" applyFont="1" applyBorder="1" applyProtection="1">
      <protection locked="0"/>
    </xf>
    <xf numFmtId="169" fontId="3" fillId="0" borderId="7" xfId="0" applyNumberFormat="1" applyFont="1" applyBorder="1" applyProtection="1">
      <protection locked="0"/>
    </xf>
    <xf numFmtId="0" fontId="3" fillId="0" borderId="6" xfId="0" quotePrefix="1" applyFont="1" applyBorder="1" applyProtection="1">
      <protection locked="0"/>
    </xf>
    <xf numFmtId="0" fontId="3" fillId="0" borderId="21" xfId="0" applyFont="1" applyBorder="1" applyProtection="1">
      <protection locked="0"/>
    </xf>
    <xf numFmtId="0" fontId="3" fillId="0" borderId="8" xfId="0" applyFont="1" applyBorder="1" applyProtection="1">
      <protection locked="0"/>
    </xf>
    <xf numFmtId="0" fontId="3" fillId="0" borderId="1" xfId="0" applyFont="1" applyBorder="1" applyProtection="1">
      <protection locked="0"/>
    </xf>
    <xf numFmtId="167" fontId="3" fillId="5" borderId="12" xfId="0" applyNumberFormat="1" applyFont="1" applyFill="1" applyBorder="1" applyProtection="1">
      <protection locked="0"/>
    </xf>
    <xf numFmtId="0" fontId="0" fillId="7" borderId="0" xfId="0" applyFill="1" applyProtection="1">
      <protection locked="0"/>
    </xf>
    <xf numFmtId="0" fontId="6" fillId="0" borderId="0" xfId="0" applyFont="1" applyAlignment="1" applyProtection="1">
      <alignment horizontal="right"/>
      <protection locked="0"/>
    </xf>
    <xf numFmtId="0" fontId="18" fillId="8" borderId="4" xfId="0" applyFont="1" applyFill="1" applyBorder="1"/>
    <xf numFmtId="0" fontId="18" fillId="8" borderId="3" xfId="0" applyFont="1" applyFill="1" applyBorder="1" applyAlignment="1">
      <alignment horizontal="center"/>
    </xf>
    <xf numFmtId="173" fontId="18" fillId="8" borderId="3" xfId="0" applyNumberFormat="1" applyFont="1" applyFill="1" applyBorder="1" applyAlignment="1">
      <alignment horizontal="center"/>
    </xf>
    <xf numFmtId="168" fontId="18" fillId="8" borderId="3" xfId="0" applyNumberFormat="1" applyFont="1" applyFill="1" applyBorder="1" applyAlignment="1">
      <alignment horizontal="center" wrapText="1"/>
    </xf>
    <xf numFmtId="173" fontId="18" fillId="8" borderId="5" xfId="0" applyNumberFormat="1" applyFont="1" applyFill="1" applyBorder="1" applyAlignment="1">
      <alignment horizontal="center"/>
    </xf>
    <xf numFmtId="44" fontId="3" fillId="0" borderId="0" xfId="0" applyNumberFormat="1" applyFont="1"/>
    <xf numFmtId="0" fontId="7" fillId="0" borderId="0" xfId="0" applyFont="1" applyAlignment="1" applyProtection="1">
      <alignment horizontal="center"/>
      <protection locked="0"/>
    </xf>
    <xf numFmtId="49" fontId="2" fillId="2" borderId="1" xfId="0" applyNumberFormat="1" applyFont="1" applyFill="1" applyBorder="1" applyAlignment="1">
      <alignment horizontal="center"/>
    </xf>
  </cellXfs>
  <cellStyles count="6">
    <cellStyle name="Comma" xfId="1" builtinId="3"/>
    <cellStyle name="Normal" xfId="0" builtinId="0"/>
    <cellStyle name="Normal 2" xfId="4" xr:uid="{00000000-0005-0000-0000-000002000000}"/>
    <cellStyle name="Normal 4" xfId="5" xr:uid="{00000000-0005-0000-0000-000003000000}"/>
    <cellStyle name="Normal_Sheet1" xfId="3" xr:uid="{00000000-0005-0000-0000-000004000000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1"/>
  <sheetViews>
    <sheetView workbookViewId="0">
      <selection activeCell="F15" sqref="F15"/>
    </sheetView>
  </sheetViews>
  <sheetFormatPr defaultColWidth="8.7109375" defaultRowHeight="15" x14ac:dyDescent="0.25"/>
  <cols>
    <col min="1" max="1" width="11.7109375" style="81" customWidth="1"/>
    <col min="2" max="2" width="12.28515625" style="81" customWidth="1"/>
    <col min="3" max="3" width="15.28515625" style="81" customWidth="1"/>
    <col min="4" max="4" width="8.7109375" style="81"/>
    <col min="5" max="5" width="2.42578125" style="81" bestFit="1" customWidth="1"/>
    <col min="6" max="6" width="12.7109375" style="81" bestFit="1" customWidth="1"/>
    <col min="7" max="7" width="12.5703125" style="81" customWidth="1"/>
    <col min="8" max="8" width="8.7109375" style="81"/>
    <col min="9" max="9" width="12.5703125" style="81" customWidth="1"/>
    <col min="10" max="10" width="10.5703125" style="81" bestFit="1" customWidth="1"/>
    <col min="11" max="11" width="8" style="81" customWidth="1"/>
    <col min="12" max="12" width="8.7109375" style="81"/>
    <col min="13" max="13" width="12.7109375" style="81" customWidth="1"/>
    <col min="14" max="14" width="8.7109375" style="81"/>
    <col min="15" max="15" width="12.5703125" style="81" bestFit="1" customWidth="1"/>
    <col min="16" max="16384" width="8.7109375" style="81"/>
  </cols>
  <sheetData>
    <row r="1" spans="1:11" x14ac:dyDescent="0.25">
      <c r="A1" s="157" t="s">
        <v>56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</row>
    <row r="2" spans="1:11" x14ac:dyDescent="0.25">
      <c r="A2" s="157"/>
      <c r="B2" s="157"/>
      <c r="C2" s="157"/>
      <c r="D2" s="157"/>
      <c r="E2" s="157"/>
      <c r="F2" s="157"/>
      <c r="G2" s="157"/>
      <c r="H2" s="157"/>
      <c r="I2" s="157"/>
      <c r="J2" s="157"/>
      <c r="K2" s="157"/>
    </row>
    <row r="3" spans="1:11" ht="26.25" x14ac:dyDescent="0.4">
      <c r="A3" s="82" t="s">
        <v>1699</v>
      </c>
      <c r="B3" s="83"/>
      <c r="C3" s="83"/>
      <c r="D3" s="83"/>
      <c r="E3" s="83"/>
      <c r="F3" s="83"/>
      <c r="G3" s="83"/>
      <c r="H3" s="83"/>
      <c r="I3" s="83"/>
      <c r="J3" s="83"/>
      <c r="K3" s="83"/>
    </row>
    <row r="4" spans="1:11" s="85" customFormat="1" ht="15.75" x14ac:dyDescent="0.25">
      <c r="A4" s="84" t="s">
        <v>57</v>
      </c>
      <c r="B4" s="84"/>
      <c r="C4" s="28">
        <v>1508441304</v>
      </c>
      <c r="H4" s="31" t="s">
        <v>58</v>
      </c>
      <c r="I4" s="86"/>
      <c r="J4" s="87"/>
    </row>
    <row r="5" spans="1:11" s="85" customFormat="1" ht="15.75" x14ac:dyDescent="0.25">
      <c r="A5" s="84" t="s">
        <v>59</v>
      </c>
      <c r="B5" s="84"/>
      <c r="C5" s="88" t="str">
        <f>VLOOKUP($C$4,Values!$1:$1048576,5,FALSE)</f>
        <v>Mon Health Marion Neighborhood Hospital, Inc.</v>
      </c>
      <c r="H5" s="89" t="s">
        <v>60</v>
      </c>
      <c r="I5" s="84"/>
      <c r="J5" s="90">
        <f>VLOOKUP($C$4,Values!$1:$1048576,6,FALSE)</f>
        <v>4211.47</v>
      </c>
    </row>
    <row r="6" spans="1:11" s="85" customFormat="1" ht="15.75" x14ac:dyDescent="0.25">
      <c r="A6" s="84" t="s">
        <v>61</v>
      </c>
      <c r="B6" s="84"/>
      <c r="C6" s="28" t="s">
        <v>1664</v>
      </c>
      <c r="H6" s="89" t="s">
        <v>6</v>
      </c>
      <c r="I6" s="84"/>
      <c r="J6" s="90">
        <f>VLOOKUP($C$4,Values!$1:$1048576,7,FALSE)</f>
        <v>306.42</v>
      </c>
    </row>
    <row r="7" spans="1:11" s="85" customFormat="1" ht="15.75" x14ac:dyDescent="0.25">
      <c r="A7" s="84" t="s">
        <v>63</v>
      </c>
      <c r="B7" s="84"/>
      <c r="C7" s="91">
        <f>VLOOKUP(A74,Weights!$A$8:$E$786,4,FALSE)</f>
        <v>0.27129999999999999</v>
      </c>
      <c r="H7" s="89" t="s">
        <v>64</v>
      </c>
      <c r="I7" s="84"/>
      <c r="J7" s="92">
        <f>VLOOKUP($C$4,Values!$1:$1048576,8,FALSE)</f>
        <v>0.29099999999999998</v>
      </c>
    </row>
    <row r="8" spans="1:11" s="85" customFormat="1" ht="15.75" x14ac:dyDescent="0.25">
      <c r="A8" s="84" t="s">
        <v>65</v>
      </c>
      <c r="B8" s="84"/>
      <c r="C8" s="93">
        <f>VLOOKUP(A74,Weights!$A$8:$E$786,3,FALSE)</f>
        <v>2.1</v>
      </c>
      <c r="H8" s="89" t="s">
        <v>66</v>
      </c>
      <c r="I8" s="84"/>
      <c r="J8" s="92">
        <f>VLOOKUP($C$4,Values!$1:$1048576,9,FALSE)</f>
        <v>0</v>
      </c>
    </row>
    <row r="9" spans="1:11" s="85" customFormat="1" ht="15.75" x14ac:dyDescent="0.25">
      <c r="A9" s="94" t="s">
        <v>67</v>
      </c>
      <c r="B9" s="84"/>
      <c r="H9" s="95" t="s">
        <v>68</v>
      </c>
      <c r="I9" s="96"/>
      <c r="J9" s="97">
        <f>VLOOKUP($C$4,Values!$1:$1048576,10,FALSE)</f>
        <v>0.9849</v>
      </c>
    </row>
    <row r="10" spans="1:11" s="85" customFormat="1" ht="15.75" x14ac:dyDescent="0.25">
      <c r="A10" s="84" t="s">
        <v>69</v>
      </c>
      <c r="B10" s="84"/>
      <c r="C10" s="29">
        <v>45325</v>
      </c>
      <c r="D10" s="98"/>
    </row>
    <row r="11" spans="1:11" s="85" customFormat="1" ht="15.75" x14ac:dyDescent="0.25">
      <c r="A11" s="84" t="s">
        <v>70</v>
      </c>
      <c r="B11" s="84"/>
      <c r="C11" s="29">
        <v>45931</v>
      </c>
      <c r="D11" s="98"/>
    </row>
    <row r="12" spans="1:11" s="85" customFormat="1" ht="15.75" x14ac:dyDescent="0.25">
      <c r="A12" s="84" t="s">
        <v>71</v>
      </c>
      <c r="B12" s="84"/>
      <c r="C12" s="28">
        <v>6</v>
      </c>
    </row>
    <row r="13" spans="1:11" s="85" customFormat="1" ht="15.75" x14ac:dyDescent="0.25">
      <c r="A13" s="84" t="s">
        <v>72</v>
      </c>
      <c r="B13" s="84"/>
      <c r="C13" s="30">
        <v>1000000</v>
      </c>
      <c r="H13" s="31" t="s">
        <v>73</v>
      </c>
      <c r="I13" s="86"/>
      <c r="J13" s="87"/>
    </row>
    <row r="14" spans="1:11" s="85" customFormat="1" ht="15.75" x14ac:dyDescent="0.25">
      <c r="A14" s="84" t="s">
        <v>74</v>
      </c>
      <c r="B14" s="84"/>
      <c r="C14" s="30">
        <v>0</v>
      </c>
      <c r="H14" s="89" t="s">
        <v>75</v>
      </c>
      <c r="I14" s="84"/>
      <c r="J14" s="99" t="str">
        <f>IF(J15="yes","no",IF(J16="yes","no","yes"))</f>
        <v>yes</v>
      </c>
    </row>
    <row r="15" spans="1:11" s="85" customFormat="1" ht="15.75" x14ac:dyDescent="0.25">
      <c r="A15" s="84" t="s">
        <v>76</v>
      </c>
      <c r="B15" s="84"/>
      <c r="C15" s="32"/>
      <c r="H15" s="89" t="s">
        <v>77</v>
      </c>
      <c r="I15" s="84"/>
      <c r="J15" s="99" t="str">
        <f>IF(C12=2,"yes","no")</f>
        <v>no</v>
      </c>
    </row>
    <row r="16" spans="1:11" s="85" customFormat="1" ht="15.75" x14ac:dyDescent="0.25">
      <c r="A16" s="84" t="s">
        <v>78</v>
      </c>
      <c r="B16" s="84"/>
      <c r="C16" s="30"/>
      <c r="H16" s="95" t="s">
        <v>79</v>
      </c>
      <c r="I16" s="96"/>
      <c r="J16" s="100" t="str">
        <f>IF((DAYS360(C10,C11)&gt;1),"no",IF(C12="2","no","yes"))</f>
        <v>no</v>
      </c>
    </row>
    <row r="18" spans="1:13" ht="19.5" thickBot="1" x14ac:dyDescent="0.35">
      <c r="A18" s="101" t="s">
        <v>1700</v>
      </c>
    </row>
    <row r="19" spans="1:13" ht="17.25" thickTop="1" thickBot="1" x14ac:dyDescent="0.3">
      <c r="A19" s="102" t="s">
        <v>80</v>
      </c>
      <c r="B19" s="103"/>
      <c r="C19" s="104">
        <f>+M34</f>
        <v>147741.28474999999</v>
      </c>
    </row>
    <row r="20" spans="1:13" ht="17.25" thickTop="1" thickBot="1" x14ac:dyDescent="0.3">
      <c r="A20" s="102" t="s">
        <v>81</v>
      </c>
      <c r="B20" s="103"/>
      <c r="C20" s="104">
        <f>+M42</f>
        <v>147741.28474999999</v>
      </c>
    </row>
    <row r="21" spans="1:13" ht="17.25" thickTop="1" thickBot="1" x14ac:dyDescent="0.3">
      <c r="A21" s="102" t="s">
        <v>82</v>
      </c>
      <c r="B21" s="103"/>
      <c r="C21" s="104">
        <f>M58</f>
        <v>112338.26</v>
      </c>
    </row>
    <row r="22" spans="1:13" ht="15.75" thickTop="1" x14ac:dyDescent="0.25"/>
    <row r="23" spans="1:13" s="108" customFormat="1" ht="13.5" thickBot="1" x14ac:dyDescent="0.25">
      <c r="A23" s="105" t="s">
        <v>83</v>
      </c>
      <c r="B23" s="106"/>
      <c r="C23" s="106"/>
      <c r="D23" s="106"/>
      <c r="E23" s="106"/>
      <c r="F23" s="107" t="str">
        <f>+J14</f>
        <v>yes</v>
      </c>
    </row>
    <row r="24" spans="1:13" s="108" customFormat="1" ht="14.25" thickTop="1" thickBot="1" x14ac:dyDescent="0.25">
      <c r="A24" s="109"/>
      <c r="F24" s="110"/>
      <c r="H24" s="111" t="s">
        <v>80</v>
      </c>
      <c r="I24" s="112"/>
      <c r="J24" s="106"/>
      <c r="K24" s="106"/>
      <c r="L24" s="106"/>
      <c r="M24" s="107" t="str">
        <f>+J16</f>
        <v>no</v>
      </c>
    </row>
    <row r="25" spans="1:13" s="108" customFormat="1" ht="13.5" thickTop="1" x14ac:dyDescent="0.2">
      <c r="A25" s="109"/>
      <c r="B25" s="108" t="str">
        <f>+H5</f>
        <v>WV Std Cost</v>
      </c>
      <c r="F25" s="113">
        <f>+J5</f>
        <v>4211.47</v>
      </c>
      <c r="H25" s="109"/>
      <c r="M25" s="110"/>
    </row>
    <row r="26" spans="1:13" s="108" customFormat="1" ht="12.75" x14ac:dyDescent="0.2">
      <c r="A26" s="109"/>
      <c r="B26" s="114" t="s">
        <v>84</v>
      </c>
      <c r="F26" s="115">
        <f>1+J8</f>
        <v>1</v>
      </c>
      <c r="H26" s="109" t="s">
        <v>85</v>
      </c>
      <c r="M26" s="113">
        <f>+$C$13-$C$14-$C$16</f>
        <v>1000000</v>
      </c>
    </row>
    <row r="27" spans="1:13" s="108" customFormat="1" ht="12.75" x14ac:dyDescent="0.2">
      <c r="A27" s="109"/>
      <c r="B27" s="114" t="s">
        <v>86</v>
      </c>
      <c r="F27" s="116">
        <f>+J9</f>
        <v>0.9849</v>
      </c>
      <c r="H27" s="109" t="s">
        <v>87</v>
      </c>
      <c r="M27" s="117">
        <f>+$J$7</f>
        <v>0.29099999999999998</v>
      </c>
    </row>
    <row r="28" spans="1:13" s="108" customFormat="1" ht="12.75" x14ac:dyDescent="0.2">
      <c r="A28" s="109"/>
      <c r="B28" s="114"/>
      <c r="F28" s="113">
        <f>(F25*F26*F27)</f>
        <v>4147.8768030000001</v>
      </c>
      <c r="H28" s="109"/>
      <c r="M28" s="113">
        <f>ROUND(M27*M26,2)</f>
        <v>291000</v>
      </c>
    </row>
    <row r="29" spans="1:13" s="108" customFormat="1" ht="12.75" x14ac:dyDescent="0.2">
      <c r="A29" s="109"/>
      <c r="B29" s="114" t="s">
        <v>88</v>
      </c>
      <c r="F29" s="113">
        <f>+J6</f>
        <v>306.42</v>
      </c>
      <c r="H29" s="109" t="s">
        <v>89</v>
      </c>
      <c r="M29" s="113">
        <f>10*$C$15</f>
        <v>0</v>
      </c>
    </row>
    <row r="30" spans="1:13" s="108" customFormat="1" ht="12.75" x14ac:dyDescent="0.2">
      <c r="A30" s="109"/>
      <c r="B30" s="108" t="s">
        <v>90</v>
      </c>
      <c r="F30" s="118">
        <v>2.5000000000000001E-2</v>
      </c>
      <c r="H30" s="109" t="s">
        <v>91</v>
      </c>
      <c r="M30" s="119">
        <v>245</v>
      </c>
    </row>
    <row r="31" spans="1:13" s="108" customFormat="1" ht="12.75" x14ac:dyDescent="0.2">
      <c r="A31" s="109"/>
      <c r="B31" s="108" t="s">
        <v>92</v>
      </c>
      <c r="F31" s="113">
        <f>(F28+F29)*(1+F30)</f>
        <v>4565.6542230750001</v>
      </c>
      <c r="H31" s="109" t="s">
        <v>93</v>
      </c>
      <c r="M31" s="113">
        <f>ROUND(M30+M29+M28,2)</f>
        <v>291245</v>
      </c>
    </row>
    <row r="32" spans="1:13" s="108" customFormat="1" ht="13.5" thickBot="1" x14ac:dyDescent="0.25">
      <c r="A32" s="109"/>
      <c r="B32" s="114" t="s">
        <v>94</v>
      </c>
      <c r="F32" s="120">
        <f>+C7</f>
        <v>0.27129999999999999</v>
      </c>
      <c r="H32" s="109"/>
      <c r="M32" s="110"/>
    </row>
    <row r="33" spans="1:15" s="108" customFormat="1" ht="14.25" thickTop="1" thickBot="1" x14ac:dyDescent="0.25">
      <c r="A33" s="109"/>
      <c r="B33" s="121" t="s">
        <v>95</v>
      </c>
      <c r="C33" s="121"/>
      <c r="D33" s="121"/>
      <c r="E33" s="121"/>
      <c r="F33" s="122">
        <f>ROUND(F31*F32,2)</f>
        <v>1238.6600000000001</v>
      </c>
      <c r="H33" s="123" t="s">
        <v>96</v>
      </c>
      <c r="I33" s="124"/>
      <c r="J33" s="124"/>
      <c r="K33" s="124"/>
      <c r="L33" s="124"/>
      <c r="M33" s="125"/>
    </row>
    <row r="34" spans="1:15" s="108" customFormat="1" ht="14.25" thickTop="1" thickBot="1" x14ac:dyDescent="0.25">
      <c r="A34" s="109"/>
      <c r="F34" s="126"/>
      <c r="H34" s="127" t="s">
        <v>97</v>
      </c>
      <c r="I34" s="128"/>
      <c r="J34" s="128"/>
      <c r="K34" s="128"/>
      <c r="L34" s="128"/>
      <c r="M34" s="129">
        <f>IF(F56&lt;M31,F56,M31)</f>
        <v>147741.28474999999</v>
      </c>
    </row>
    <row r="35" spans="1:15" s="108" customFormat="1" ht="14.25" thickTop="1" thickBot="1" x14ac:dyDescent="0.25">
      <c r="A35" s="130" t="s">
        <v>98</v>
      </c>
      <c r="F35" s="131" t="str">
        <f>IF(F43&gt;0,"yes","no")</f>
        <v>yes</v>
      </c>
    </row>
    <row r="36" spans="1:15" s="108" customFormat="1" ht="14.25" thickTop="1" thickBot="1" x14ac:dyDescent="0.25">
      <c r="A36" s="109"/>
      <c r="F36" s="110"/>
      <c r="H36" s="111" t="s">
        <v>81</v>
      </c>
      <c r="I36" s="132"/>
      <c r="J36" s="133"/>
      <c r="K36" s="133"/>
      <c r="L36" s="133"/>
      <c r="M36" s="107" t="str">
        <f>+J15</f>
        <v>no</v>
      </c>
    </row>
    <row r="37" spans="1:15" s="108" customFormat="1" ht="13.5" thickTop="1" x14ac:dyDescent="0.2">
      <c r="A37" s="109"/>
      <c r="B37" s="108" t="s">
        <v>99</v>
      </c>
      <c r="F37" s="113">
        <f>+C13</f>
        <v>1000000</v>
      </c>
      <c r="H37" s="109" t="s">
        <v>100</v>
      </c>
      <c r="I37" s="121"/>
      <c r="J37" s="121"/>
      <c r="K37" s="121"/>
      <c r="L37" s="121"/>
      <c r="M37" s="110">
        <f>IF(A79=0,A80,A79)</f>
        <v>606</v>
      </c>
      <c r="O37" s="134"/>
    </row>
    <row r="38" spans="1:15" s="108" customFormat="1" ht="12.75" x14ac:dyDescent="0.2">
      <c r="A38" s="109"/>
      <c r="B38" s="108" t="s">
        <v>101</v>
      </c>
      <c r="E38" s="135" t="s">
        <v>102</v>
      </c>
      <c r="F38" s="136">
        <f>+M49</f>
        <v>0.29099999999999998</v>
      </c>
      <c r="H38" s="109" t="s">
        <v>103</v>
      </c>
      <c r="M38" s="113">
        <f>ROUND(F56/C8,2)</f>
        <v>70352.990000000005</v>
      </c>
    </row>
    <row r="39" spans="1:15" s="108" customFormat="1" ht="12.75" x14ac:dyDescent="0.2">
      <c r="A39" s="109"/>
      <c r="F39" s="113">
        <f>(F37*F38)</f>
        <v>291000</v>
      </c>
      <c r="H39" s="109" t="s">
        <v>104</v>
      </c>
      <c r="M39" s="113">
        <f>ROUND(M38*3,2)</f>
        <v>211058.97</v>
      </c>
    </row>
    <row r="40" spans="1:15" s="108" customFormat="1" ht="12.75" x14ac:dyDescent="0.2">
      <c r="A40" s="109"/>
      <c r="B40" s="108" t="s">
        <v>105</v>
      </c>
      <c r="F40" s="137">
        <f>+M58</f>
        <v>112338.26</v>
      </c>
      <c r="H40" s="109" t="s">
        <v>106</v>
      </c>
      <c r="M40" s="113">
        <f>ROUND(((M37-1)*M38),2)</f>
        <v>42563558.950000003</v>
      </c>
    </row>
    <row r="41" spans="1:15" s="108" customFormat="1" ht="13.5" thickBot="1" x14ac:dyDescent="0.25">
      <c r="A41" s="109"/>
      <c r="F41" s="113">
        <f>+F39-F40</f>
        <v>178661.74</v>
      </c>
      <c r="H41" s="109" t="s">
        <v>107</v>
      </c>
      <c r="M41" s="113">
        <f>+M40+M39</f>
        <v>42774617.920000002</v>
      </c>
    </row>
    <row r="42" spans="1:15" s="108" customFormat="1" ht="14.25" thickTop="1" thickBot="1" x14ac:dyDescent="0.25">
      <c r="A42" s="109"/>
      <c r="B42" s="108" t="s">
        <v>108</v>
      </c>
      <c r="F42" s="138">
        <v>0.8</v>
      </c>
      <c r="H42" s="111" t="s">
        <v>109</v>
      </c>
      <c r="I42" s="139"/>
      <c r="J42" s="139"/>
      <c r="K42" s="139"/>
      <c r="L42" s="139"/>
      <c r="M42" s="140">
        <f>IF(F56&lt;M41,F56,M41)</f>
        <v>147741.28474999999</v>
      </c>
    </row>
    <row r="43" spans="1:15" s="108" customFormat="1" ht="13.5" thickTop="1" x14ac:dyDescent="0.2">
      <c r="A43" s="109"/>
      <c r="B43" s="108" t="s">
        <v>110</v>
      </c>
      <c r="F43" s="113">
        <f>IF(F41*F42&gt;0,ROUND((F41*F42),2),0)</f>
        <v>142929.39000000001</v>
      </c>
    </row>
    <row r="44" spans="1:15" s="108" customFormat="1" ht="12.75" x14ac:dyDescent="0.2">
      <c r="A44" s="109"/>
      <c r="F44" s="113"/>
      <c r="H44" s="105" t="s">
        <v>101</v>
      </c>
      <c r="I44" s="106"/>
      <c r="J44" s="106"/>
      <c r="K44" s="106"/>
      <c r="L44" s="106"/>
      <c r="M44" s="141"/>
    </row>
    <row r="45" spans="1:15" s="108" customFormat="1" ht="12.75" x14ac:dyDescent="0.2">
      <c r="A45" s="109"/>
      <c r="F45" s="110"/>
      <c r="H45" s="109"/>
      <c r="M45" s="110"/>
    </row>
    <row r="46" spans="1:15" s="108" customFormat="1" ht="12.75" x14ac:dyDescent="0.2">
      <c r="A46" s="109"/>
      <c r="F46" s="110"/>
      <c r="H46" s="109" t="s">
        <v>64</v>
      </c>
      <c r="M46" s="115">
        <f>+J7</f>
        <v>0.29099999999999998</v>
      </c>
    </row>
    <row r="47" spans="1:15" s="108" customFormat="1" ht="12.75" x14ac:dyDescent="0.2">
      <c r="A47" s="130" t="s">
        <v>111</v>
      </c>
      <c r="F47" s="110"/>
      <c r="H47" s="109" t="s">
        <v>112</v>
      </c>
      <c r="M47" s="110"/>
    </row>
    <row r="48" spans="1:15" s="108" customFormat="1" ht="12.75" x14ac:dyDescent="0.2">
      <c r="A48" s="109"/>
      <c r="B48" s="108" t="str">
        <f>+B43</f>
        <v>Outlier Add - On</v>
      </c>
      <c r="F48" s="113">
        <f>+F43</f>
        <v>142929.39000000001</v>
      </c>
      <c r="H48" s="109" t="s">
        <v>113</v>
      </c>
      <c r="M48" s="142">
        <f>+F26</f>
        <v>1</v>
      </c>
    </row>
    <row r="49" spans="1:13" s="108" customFormat="1" ht="12.75" x14ac:dyDescent="0.2">
      <c r="A49" s="109"/>
      <c r="B49" s="114" t="s">
        <v>114</v>
      </c>
      <c r="F49" s="143">
        <f>1+J8</f>
        <v>1</v>
      </c>
      <c r="H49" s="109"/>
      <c r="M49" s="120">
        <f>ROUND(M46/M48,4)</f>
        <v>0.29099999999999998</v>
      </c>
    </row>
    <row r="50" spans="1:13" s="108" customFormat="1" ht="12.75" x14ac:dyDescent="0.2">
      <c r="A50" s="109"/>
      <c r="B50" s="114" t="s">
        <v>115</v>
      </c>
      <c r="F50" s="118">
        <v>2.5000000000000001E-2</v>
      </c>
      <c r="H50" s="109"/>
      <c r="M50" s="110"/>
    </row>
    <row r="51" spans="1:13" s="108" customFormat="1" ht="13.5" thickBot="1" x14ac:dyDescent="0.25">
      <c r="A51" s="130"/>
      <c r="F51" s="113">
        <f>(F48*F49)*(1+F50)</f>
        <v>146502.62474999999</v>
      </c>
      <c r="H51" s="109"/>
      <c r="M51" s="110"/>
    </row>
    <row r="52" spans="1:13" s="108" customFormat="1" ht="14.25" thickTop="1" thickBot="1" x14ac:dyDescent="0.25">
      <c r="A52" s="109"/>
      <c r="F52" s="110"/>
      <c r="H52" s="111" t="s">
        <v>82</v>
      </c>
      <c r="I52" s="112"/>
      <c r="M52" s="110"/>
    </row>
    <row r="53" spans="1:13" s="108" customFormat="1" ht="13.5" thickTop="1" x14ac:dyDescent="0.2">
      <c r="A53" s="130" t="s">
        <v>116</v>
      </c>
      <c r="F53" s="110"/>
      <c r="H53" s="109"/>
      <c r="M53" s="110"/>
    </row>
    <row r="54" spans="1:13" s="108" customFormat="1" ht="12.75" x14ac:dyDescent="0.2">
      <c r="A54" s="130"/>
      <c r="B54" s="108" t="s">
        <v>117</v>
      </c>
      <c r="F54" s="113">
        <f>+F33</f>
        <v>1238.6600000000001</v>
      </c>
      <c r="H54" s="109" t="s">
        <v>60</v>
      </c>
      <c r="M54" s="113">
        <f>+J5</f>
        <v>4211.47</v>
      </c>
    </row>
    <row r="55" spans="1:13" s="108" customFormat="1" ht="12.75" x14ac:dyDescent="0.2">
      <c r="A55" s="109"/>
      <c r="B55" s="108" t="s">
        <v>118</v>
      </c>
      <c r="F55" s="119">
        <f>+F51</f>
        <v>146502.62474999999</v>
      </c>
      <c r="H55" s="109" t="s">
        <v>94</v>
      </c>
      <c r="M55" s="120">
        <f>+F32</f>
        <v>0.27129999999999999</v>
      </c>
    </row>
    <row r="56" spans="1:13" s="108" customFormat="1" ht="13.5" thickBot="1" x14ac:dyDescent="0.25">
      <c r="A56" s="109"/>
      <c r="B56" s="121" t="s">
        <v>1761</v>
      </c>
      <c r="C56" s="121"/>
      <c r="D56" s="121"/>
      <c r="E56" s="121"/>
      <c r="F56" s="122">
        <f>SUM(F54:F55)</f>
        <v>147741.28474999999</v>
      </c>
      <c r="H56" s="144" t="s">
        <v>119</v>
      </c>
      <c r="M56" s="113">
        <v>112918</v>
      </c>
    </row>
    <row r="57" spans="1:13" s="108" customFormat="1" ht="14.25" thickTop="1" thickBot="1" x14ac:dyDescent="0.25">
      <c r="A57" s="109"/>
      <c r="F57" s="145"/>
      <c r="H57" s="109" t="s">
        <v>86</v>
      </c>
      <c r="M57" s="120">
        <f>+F27</f>
        <v>0.9849</v>
      </c>
    </row>
    <row r="58" spans="1:13" s="108" customFormat="1" ht="14.25" thickTop="1" thickBot="1" x14ac:dyDescent="0.25">
      <c r="A58" s="146"/>
      <c r="B58" s="147"/>
      <c r="C58" s="147"/>
      <c r="D58" s="147"/>
      <c r="E58" s="147"/>
      <c r="F58" s="142"/>
      <c r="H58" s="146"/>
      <c r="I58" s="147"/>
      <c r="J58" s="147"/>
      <c r="K58" s="147"/>
      <c r="L58" s="147"/>
      <c r="M58" s="148">
        <f>ROUND((M54*M55+M56)*M57,2)</f>
        <v>112338.26</v>
      </c>
    </row>
    <row r="59" spans="1:13" s="108" customFormat="1" ht="13.5" thickTop="1" x14ac:dyDescent="0.2"/>
    <row r="60" spans="1:13" s="108" customFormat="1" ht="12.75" x14ac:dyDescent="0.2">
      <c r="A60" s="121" t="s">
        <v>120</v>
      </c>
      <c r="H60" s="121" t="s">
        <v>121</v>
      </c>
    </row>
    <row r="61" spans="1:13" s="108" customFormat="1" ht="12.75" x14ac:dyDescent="0.2">
      <c r="A61" s="108" t="s">
        <v>122</v>
      </c>
      <c r="H61" s="121" t="s">
        <v>123</v>
      </c>
    </row>
    <row r="62" spans="1:13" s="108" customFormat="1" ht="12.75" x14ac:dyDescent="0.2">
      <c r="A62" s="108" t="s">
        <v>124</v>
      </c>
      <c r="H62" s="121" t="s">
        <v>125</v>
      </c>
    </row>
    <row r="63" spans="1:13" s="108" customFormat="1" ht="12.75" x14ac:dyDescent="0.2">
      <c r="A63" s="108" t="s">
        <v>126</v>
      </c>
    </row>
    <row r="64" spans="1:13" s="108" customFormat="1" ht="12.75" x14ac:dyDescent="0.2">
      <c r="A64" s="108" t="s">
        <v>127</v>
      </c>
    </row>
    <row r="65" spans="1:6" s="108" customFormat="1" ht="12.75" x14ac:dyDescent="0.2">
      <c r="A65" s="108" t="s">
        <v>128</v>
      </c>
    </row>
    <row r="66" spans="1:6" s="108" customFormat="1" ht="12.75" x14ac:dyDescent="0.2">
      <c r="A66" s="108" t="s">
        <v>129</v>
      </c>
    </row>
    <row r="67" spans="1:6" s="108" customFormat="1" ht="12.75" x14ac:dyDescent="0.2">
      <c r="A67" s="108" t="s">
        <v>130</v>
      </c>
    </row>
    <row r="68" spans="1:6" s="108" customFormat="1" ht="12.75" x14ac:dyDescent="0.2">
      <c r="A68" s="108" t="s">
        <v>131</v>
      </c>
    </row>
    <row r="69" spans="1:6" s="108" customFormat="1" ht="12.75" x14ac:dyDescent="0.2">
      <c r="A69" s="108" t="s">
        <v>132</v>
      </c>
    </row>
    <row r="70" spans="1:6" s="108" customFormat="1" ht="12.75" x14ac:dyDescent="0.2">
      <c r="A70" s="108" t="s">
        <v>133</v>
      </c>
    </row>
    <row r="71" spans="1:6" x14ac:dyDescent="0.25">
      <c r="A71" s="108" t="s">
        <v>1762</v>
      </c>
      <c r="B71" s="108"/>
      <c r="C71" s="108"/>
      <c r="D71" s="108"/>
      <c r="E71" s="108"/>
      <c r="F71" s="108"/>
    </row>
    <row r="72" spans="1:6" x14ac:dyDescent="0.25">
      <c r="A72" s="108" t="s">
        <v>134</v>
      </c>
      <c r="B72" s="108"/>
      <c r="C72" s="108"/>
      <c r="D72" s="108"/>
      <c r="E72" s="108"/>
      <c r="F72" s="108"/>
    </row>
    <row r="73" spans="1:6" hidden="1" x14ac:dyDescent="0.25"/>
    <row r="74" spans="1:6" hidden="1" x14ac:dyDescent="0.25">
      <c r="A74" s="149" t="str">
        <f>IF(OR(C4=1841271459,C4=1073518007,C4=1952390239,C4=1457389249),A75,A76)</f>
        <v>N94</v>
      </c>
    </row>
    <row r="75" spans="1:6" hidden="1" x14ac:dyDescent="0.25">
      <c r="A75" s="149" t="str">
        <f>IF(C6="789","N89",IF(C6="790","N90",IF(C6="791","N91",IF(C6="792","N92",IF(C6="793","N93",IF(C6="794","N94",C6))))))</f>
        <v>N94</v>
      </c>
    </row>
    <row r="76" spans="1:6" hidden="1" x14ac:dyDescent="0.25">
      <c r="A76" s="149" t="str">
        <f>C6</f>
        <v>N94</v>
      </c>
    </row>
    <row r="77" spans="1:6" hidden="1" x14ac:dyDescent="0.25"/>
    <row r="78" spans="1:6" hidden="1" x14ac:dyDescent="0.25"/>
    <row r="79" spans="1:6" hidden="1" x14ac:dyDescent="0.25">
      <c r="A79" s="150">
        <f>C11-C10</f>
        <v>606</v>
      </c>
    </row>
    <row r="80" spans="1:6" hidden="1" x14ac:dyDescent="0.25">
      <c r="A80" s="81">
        <v>1</v>
      </c>
    </row>
    <row r="81" hidden="1" x14ac:dyDescent="0.25"/>
  </sheetData>
  <sheetProtection algorithmName="SHA-512" hashValue="x6E//xm4PriTNmrKcmF4zOnJH/NlzETeEBVGABO7NE8Y0N+DOHAsQbRFhAIu6w7TKN1gG7zkPyI3o26V4kNusQ==" saltValue="ms+68VVOPw7rq36eemEjlA==" spinCount="100000" sheet="1" selectLockedCells="1"/>
  <mergeCells count="1">
    <mergeCell ref="A1:K2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000-000000000000}">
          <x14:formula1>
            <xm:f>Weights!$G$14:$G$54</xm:f>
          </x14:formula1>
          <xm:sqref>C12</xm:sqref>
        </x14:dataValidation>
        <x14:dataValidation type="list" showInputMessage="1" showErrorMessage="1" xr:uid="{00000000-0002-0000-0000-000002000000}">
          <x14:formula1>
            <xm:f>Weights!$A$8:$A$786</xm:f>
          </x14:formula1>
          <xm:sqref>C6</xm:sqref>
        </x14:dataValidation>
        <x14:dataValidation type="list" allowBlank="1" showInputMessage="1" showErrorMessage="1" xr:uid="{00000000-0002-0000-0000-000003000000}">
          <x14:formula1>
            <xm:f>Weights!$I$13:$I$377</xm:f>
          </x14:formula1>
          <xm:sqref>C11</xm:sqref>
        </x14:dataValidation>
        <x14:dataValidation type="list" showInputMessage="1" showErrorMessage="1" xr:uid="{00000000-0002-0000-0000-000004000000}">
          <x14:formula1>
            <xm:f>Weights!$H$13:$H$1400</xm:f>
          </x14:formula1>
          <xm:sqref>C10</xm:sqref>
        </x14:dataValidation>
        <x14:dataValidation type="list" showInputMessage="1" showErrorMessage="1" xr:uid="{00000000-0002-0000-0000-000001000000}">
          <x14:formula1>
            <xm:f>Values!$A$3:$A$34</xm:f>
          </x14:formula1>
          <xm:sqref>C4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29"/>
  <sheetViews>
    <sheetView tabSelected="1" zoomScaleNormal="100" workbookViewId="0">
      <selection activeCell="A25" sqref="A25"/>
    </sheetView>
  </sheetViews>
  <sheetFormatPr defaultColWidth="14.28515625" defaultRowHeight="12.75" x14ac:dyDescent="0.2"/>
  <cols>
    <col min="1" max="1" width="12.28515625" style="27" customWidth="1"/>
    <col min="2" max="2" width="15.28515625" style="1" hidden="1" customWidth="1"/>
    <col min="3" max="3" width="15.7109375" style="22" hidden="1" customWidth="1"/>
    <col min="4" max="4" width="16" style="22" bestFit="1" customWidth="1"/>
    <col min="5" max="5" width="43.42578125" style="1" customWidth="1"/>
    <col min="6" max="6" width="13.7109375" style="1" bestFit="1" customWidth="1"/>
    <col min="7" max="7" width="16.5703125" style="1" bestFit="1" customWidth="1"/>
    <col min="8" max="8" width="15.5703125" style="20" bestFit="1" customWidth="1"/>
    <col min="9" max="9" width="12.85546875" style="21" bestFit="1" customWidth="1"/>
    <col min="10" max="10" width="13.7109375" style="1" bestFit="1" customWidth="1"/>
    <col min="11" max="11" width="21.28515625" style="18" bestFit="1" customWidth="1"/>
    <col min="12" max="12" width="17.42578125" style="22" bestFit="1" customWidth="1"/>
    <col min="13" max="13" width="12.85546875" style="1" bestFit="1" customWidth="1"/>
    <col min="14" max="16384" width="14.28515625" style="1"/>
  </cols>
  <sheetData>
    <row r="1" spans="1:15" ht="18.75" x14ac:dyDescent="0.3">
      <c r="A1" s="158" t="s">
        <v>1701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</row>
    <row r="2" spans="1:15" ht="25.5" x14ac:dyDescent="0.2">
      <c r="A2" s="2" t="s">
        <v>0</v>
      </c>
      <c r="B2" s="3" t="s">
        <v>1</v>
      </c>
      <c r="C2" s="3" t="s">
        <v>2</v>
      </c>
      <c r="D2" s="4" t="s">
        <v>3</v>
      </c>
      <c r="E2" s="4" t="s">
        <v>4</v>
      </c>
      <c r="F2" s="5" t="s">
        <v>5</v>
      </c>
      <c r="G2" s="5" t="s">
        <v>6</v>
      </c>
      <c r="H2" s="6" t="s">
        <v>7</v>
      </c>
      <c r="I2" s="7" t="s">
        <v>8</v>
      </c>
      <c r="J2" s="4" t="s">
        <v>9</v>
      </c>
      <c r="K2" s="8" t="s">
        <v>10</v>
      </c>
      <c r="L2" s="4" t="s">
        <v>11</v>
      </c>
      <c r="M2" s="9" t="s">
        <v>12</v>
      </c>
    </row>
    <row r="3" spans="1:15" ht="15" customHeight="1" x14ac:dyDescent="0.2">
      <c r="A3" s="10">
        <v>1841271459</v>
      </c>
      <c r="B3" s="11" t="s">
        <v>51</v>
      </c>
      <c r="C3" s="10" t="s">
        <v>1717</v>
      </c>
      <c r="D3" s="10" t="s">
        <v>1702</v>
      </c>
      <c r="E3" s="12" t="s">
        <v>52</v>
      </c>
      <c r="F3" s="13">
        <v>4211.47</v>
      </c>
      <c r="G3" s="13">
        <v>436.66</v>
      </c>
      <c r="H3" s="14">
        <v>0.25900000000000001</v>
      </c>
      <c r="I3" s="58">
        <v>0.16531999999999999</v>
      </c>
      <c r="J3" s="57">
        <v>0.9849</v>
      </c>
      <c r="K3" s="15">
        <v>5402.02</v>
      </c>
      <c r="L3" s="16" t="s">
        <v>36</v>
      </c>
      <c r="M3" s="17">
        <v>45931</v>
      </c>
      <c r="O3" s="156"/>
    </row>
    <row r="4" spans="1:15" ht="15" customHeight="1" x14ac:dyDescent="0.2">
      <c r="A4" s="16">
        <v>1679299408</v>
      </c>
      <c r="B4" s="19" t="s">
        <v>45</v>
      </c>
      <c r="C4" s="10" t="s">
        <v>1718</v>
      </c>
      <c r="D4" s="10" t="s">
        <v>1703</v>
      </c>
      <c r="E4" s="12" t="s">
        <v>46</v>
      </c>
      <c r="F4" s="13">
        <v>4394.26</v>
      </c>
      <c r="G4" s="13">
        <v>306.42</v>
      </c>
      <c r="H4" s="14">
        <v>0.39</v>
      </c>
      <c r="I4" s="58">
        <v>6.2269999999999999E-2</v>
      </c>
      <c r="J4" s="57">
        <v>1.0164</v>
      </c>
      <c r="K4" s="15">
        <v>5177.1400000000003</v>
      </c>
      <c r="L4" s="16" t="s">
        <v>25</v>
      </c>
      <c r="M4" s="17">
        <v>45931</v>
      </c>
      <c r="O4" s="156"/>
    </row>
    <row r="5" spans="1:15" ht="15" customHeight="1" x14ac:dyDescent="0.2">
      <c r="A5" s="16">
        <v>1184606600</v>
      </c>
      <c r="B5" s="19" t="s">
        <v>23</v>
      </c>
      <c r="C5" s="10" t="s">
        <v>1719</v>
      </c>
      <c r="D5" s="10" t="s">
        <v>1702</v>
      </c>
      <c r="E5" s="12" t="s">
        <v>24</v>
      </c>
      <c r="F5" s="13">
        <v>4211.47</v>
      </c>
      <c r="G5" s="13">
        <v>306.42</v>
      </c>
      <c r="H5" s="14">
        <v>0.253</v>
      </c>
      <c r="I5" s="58">
        <v>3.6920000000000001E-2</v>
      </c>
      <c r="J5" s="57">
        <v>0.9849</v>
      </c>
      <c r="K5" s="15">
        <v>4722.62</v>
      </c>
      <c r="L5" s="16" t="s">
        <v>1695</v>
      </c>
      <c r="M5" s="17">
        <v>45931</v>
      </c>
      <c r="O5" s="156"/>
    </row>
    <row r="6" spans="1:15" ht="15" customHeight="1" x14ac:dyDescent="0.2">
      <c r="A6" s="16">
        <v>1164492195</v>
      </c>
      <c r="B6" s="19" t="s">
        <v>22</v>
      </c>
      <c r="C6" s="10" t="s">
        <v>1720</v>
      </c>
      <c r="D6" s="10" t="s">
        <v>1703</v>
      </c>
      <c r="E6" s="12" t="s">
        <v>1707</v>
      </c>
      <c r="F6" s="13">
        <v>4211.47</v>
      </c>
      <c r="G6" s="13">
        <v>306.42</v>
      </c>
      <c r="H6" s="14">
        <v>0.3</v>
      </c>
      <c r="I6" s="58">
        <v>4.1450000000000001E-2</v>
      </c>
      <c r="J6" s="57">
        <v>1.0164</v>
      </c>
      <c r="K6" s="15">
        <v>4883.5</v>
      </c>
      <c r="L6" s="16" t="s">
        <v>36</v>
      </c>
      <c r="M6" s="17">
        <v>45931</v>
      </c>
      <c r="O6" s="156"/>
    </row>
    <row r="7" spans="1:15" ht="15" customHeight="1" x14ac:dyDescent="0.2">
      <c r="A7" s="16">
        <v>1457389249</v>
      </c>
      <c r="B7" s="19" t="s">
        <v>30</v>
      </c>
      <c r="C7" s="10" t="s">
        <v>1721</v>
      </c>
      <c r="D7" s="10" t="s">
        <v>1704</v>
      </c>
      <c r="E7" s="12" t="s">
        <v>31</v>
      </c>
      <c r="F7" s="13">
        <v>4211.47</v>
      </c>
      <c r="G7" s="13">
        <v>306.42</v>
      </c>
      <c r="H7" s="14">
        <v>0.33900000000000002</v>
      </c>
      <c r="I7" s="58">
        <v>1.0109999999999999E-2</v>
      </c>
      <c r="J7" s="57">
        <v>1.0895999999999999</v>
      </c>
      <c r="K7" s="15">
        <v>5065.17</v>
      </c>
      <c r="L7" s="16" t="s">
        <v>36</v>
      </c>
      <c r="M7" s="17">
        <v>45931</v>
      </c>
      <c r="O7" s="156"/>
    </row>
    <row r="8" spans="1:15" ht="15" customHeight="1" x14ac:dyDescent="0.2">
      <c r="A8" s="16">
        <v>1598975120</v>
      </c>
      <c r="B8" s="19" t="s">
        <v>38</v>
      </c>
      <c r="C8" s="10" t="s">
        <v>1722</v>
      </c>
      <c r="D8" s="10" t="s">
        <v>1705</v>
      </c>
      <c r="E8" s="12" t="s">
        <v>1708</v>
      </c>
      <c r="F8" s="13">
        <v>4211.47</v>
      </c>
      <c r="G8" s="13">
        <v>306.42</v>
      </c>
      <c r="H8" s="14">
        <v>0.56299999999999994</v>
      </c>
      <c r="I8" s="58">
        <v>0</v>
      </c>
      <c r="J8" s="57">
        <v>0.96060000000000001</v>
      </c>
      <c r="K8" s="15">
        <v>4460.76</v>
      </c>
      <c r="L8" s="16" t="s">
        <v>15</v>
      </c>
      <c r="M8" s="17">
        <v>45931</v>
      </c>
      <c r="O8" s="156"/>
    </row>
    <row r="9" spans="1:15" ht="15" customHeight="1" x14ac:dyDescent="0.2">
      <c r="A9" s="16">
        <v>1144228305</v>
      </c>
      <c r="B9" s="19" t="s">
        <v>21</v>
      </c>
      <c r="C9" s="10" t="s">
        <v>1723</v>
      </c>
      <c r="D9" s="10" t="s">
        <v>1702</v>
      </c>
      <c r="E9" s="12" t="s">
        <v>1709</v>
      </c>
      <c r="F9" s="13">
        <v>4211.47</v>
      </c>
      <c r="G9" s="13">
        <v>306.42</v>
      </c>
      <c r="H9" s="14">
        <v>0.44</v>
      </c>
      <c r="I9" s="58">
        <v>0</v>
      </c>
      <c r="J9" s="57">
        <v>0.9849</v>
      </c>
      <c r="K9" s="15">
        <v>4565.6499999999996</v>
      </c>
      <c r="L9" s="16" t="s">
        <v>15</v>
      </c>
      <c r="M9" s="17">
        <v>45931</v>
      </c>
      <c r="O9" s="156"/>
    </row>
    <row r="10" spans="1:15" ht="15" customHeight="1" x14ac:dyDescent="0.2">
      <c r="A10" s="16">
        <v>1952390239</v>
      </c>
      <c r="B10" s="19" t="s">
        <v>54</v>
      </c>
      <c r="C10" s="10" t="s">
        <v>1724</v>
      </c>
      <c r="D10" s="10" t="s">
        <v>1703</v>
      </c>
      <c r="E10" s="12" t="s">
        <v>55</v>
      </c>
      <c r="F10" s="13">
        <v>4211.47</v>
      </c>
      <c r="G10" s="13">
        <v>432.78</v>
      </c>
      <c r="H10" s="14">
        <v>0.25</v>
      </c>
      <c r="I10" s="58">
        <v>6.6650000000000001E-2</v>
      </c>
      <c r="J10" s="57">
        <v>1.0164</v>
      </c>
      <c r="K10" s="15">
        <v>5123.58</v>
      </c>
      <c r="L10" s="16" t="s">
        <v>36</v>
      </c>
      <c r="M10" s="17">
        <v>45931</v>
      </c>
      <c r="O10" s="156"/>
    </row>
    <row r="11" spans="1:15" ht="15" customHeight="1" x14ac:dyDescent="0.2">
      <c r="A11" s="16">
        <v>1619921947</v>
      </c>
      <c r="B11" s="19" t="s">
        <v>39</v>
      </c>
      <c r="C11" s="10" t="s">
        <v>1725</v>
      </c>
      <c r="D11" s="10" t="s">
        <v>1702</v>
      </c>
      <c r="E11" s="12" t="s">
        <v>40</v>
      </c>
      <c r="F11" s="13">
        <v>4211.47</v>
      </c>
      <c r="G11" s="13">
        <v>306.42</v>
      </c>
      <c r="H11" s="14">
        <v>0.23100000000000001</v>
      </c>
      <c r="I11" s="58">
        <v>0</v>
      </c>
      <c r="J11" s="57">
        <v>0.9849</v>
      </c>
      <c r="K11" s="15">
        <v>4565.6499999999996</v>
      </c>
      <c r="L11" s="16" t="s">
        <v>36</v>
      </c>
      <c r="M11" s="17">
        <v>45931</v>
      </c>
      <c r="O11" s="156"/>
    </row>
    <row r="12" spans="1:15" ht="15" customHeight="1" x14ac:dyDescent="0.2">
      <c r="A12" s="16">
        <v>1659489631</v>
      </c>
      <c r="B12" s="19" t="s">
        <v>43</v>
      </c>
      <c r="C12" s="10" t="s">
        <v>1726</v>
      </c>
      <c r="D12" s="10" t="s">
        <v>1702</v>
      </c>
      <c r="E12" s="12" t="s">
        <v>1710</v>
      </c>
      <c r="F12" s="13">
        <v>4211.47</v>
      </c>
      <c r="G12" s="13">
        <v>306.42</v>
      </c>
      <c r="H12" s="14">
        <v>0.17899999999999999</v>
      </c>
      <c r="I12" s="58">
        <v>0</v>
      </c>
      <c r="J12" s="57">
        <v>0.9849</v>
      </c>
      <c r="K12" s="15">
        <v>4565.6499999999996</v>
      </c>
      <c r="L12" s="16" t="s">
        <v>36</v>
      </c>
      <c r="M12" s="17">
        <v>45931</v>
      </c>
      <c r="O12" s="156"/>
    </row>
    <row r="13" spans="1:15" ht="15" customHeight="1" x14ac:dyDescent="0.2">
      <c r="A13" s="16">
        <v>1316925506</v>
      </c>
      <c r="B13" s="19" t="s">
        <v>26</v>
      </c>
      <c r="C13" s="10" t="s">
        <v>1727</v>
      </c>
      <c r="D13" s="10" t="s">
        <v>1703</v>
      </c>
      <c r="E13" s="12" t="s">
        <v>27</v>
      </c>
      <c r="F13" s="13">
        <v>4211.47</v>
      </c>
      <c r="G13" s="13">
        <v>306.42</v>
      </c>
      <c r="H13" s="14">
        <v>0.36699999999999999</v>
      </c>
      <c r="I13" s="58">
        <v>0</v>
      </c>
      <c r="J13" s="57">
        <v>1.0164</v>
      </c>
      <c r="K13" s="15">
        <v>4701.63</v>
      </c>
      <c r="L13" s="16" t="s">
        <v>15</v>
      </c>
      <c r="M13" s="17">
        <v>45931</v>
      </c>
      <c r="O13" s="156"/>
    </row>
    <row r="14" spans="1:15" ht="15" customHeight="1" x14ac:dyDescent="0.2">
      <c r="A14" s="16">
        <v>1619964806</v>
      </c>
      <c r="B14" s="19" t="s">
        <v>41</v>
      </c>
      <c r="C14" s="10" t="s">
        <v>1728</v>
      </c>
      <c r="D14" s="10" t="s">
        <v>1704</v>
      </c>
      <c r="E14" s="12" t="s">
        <v>1711</v>
      </c>
      <c r="F14" s="13">
        <v>4211.47</v>
      </c>
      <c r="G14" s="13">
        <v>306.42</v>
      </c>
      <c r="H14" s="14">
        <v>0.58399999999999996</v>
      </c>
      <c r="I14" s="58">
        <v>0</v>
      </c>
      <c r="J14" s="57">
        <v>1.0895999999999999</v>
      </c>
      <c r="K14" s="15">
        <v>5017.62</v>
      </c>
      <c r="L14" s="16" t="s">
        <v>20</v>
      </c>
      <c r="M14" s="17">
        <v>45931</v>
      </c>
      <c r="O14" s="156"/>
    </row>
    <row r="15" spans="1:15" ht="15" customHeight="1" x14ac:dyDescent="0.2">
      <c r="A15" s="16">
        <v>1891732889</v>
      </c>
      <c r="B15" s="19" t="s">
        <v>53</v>
      </c>
      <c r="C15" s="10" t="s">
        <v>1729</v>
      </c>
      <c r="D15" s="10" t="s">
        <v>1703</v>
      </c>
      <c r="E15" s="12" t="s">
        <v>1712</v>
      </c>
      <c r="F15" s="13">
        <v>4211.47</v>
      </c>
      <c r="G15" s="13">
        <v>306.42</v>
      </c>
      <c r="H15" s="14">
        <v>0.40500000000000003</v>
      </c>
      <c r="I15" s="58">
        <v>0</v>
      </c>
      <c r="J15" s="57">
        <v>1.0164</v>
      </c>
      <c r="K15" s="15">
        <v>4701.63</v>
      </c>
      <c r="L15" s="16" t="s">
        <v>15</v>
      </c>
      <c r="M15" s="17">
        <v>45931</v>
      </c>
      <c r="O15" s="156"/>
    </row>
    <row r="16" spans="1:15" ht="15" customHeight="1" x14ac:dyDescent="0.2">
      <c r="A16" s="16">
        <v>1477559433</v>
      </c>
      <c r="B16" s="19" t="s">
        <v>32</v>
      </c>
      <c r="C16" s="10" t="s">
        <v>1730</v>
      </c>
      <c r="D16" s="10" t="s">
        <v>1702</v>
      </c>
      <c r="E16" s="12" t="s">
        <v>33</v>
      </c>
      <c r="F16" s="13">
        <v>4211.47</v>
      </c>
      <c r="G16" s="13">
        <v>306.42</v>
      </c>
      <c r="H16" s="14">
        <v>0.46500000000000002</v>
      </c>
      <c r="I16" s="58">
        <v>0</v>
      </c>
      <c r="J16" s="57">
        <v>0.9849</v>
      </c>
      <c r="K16" s="15">
        <v>4565.6499999999996</v>
      </c>
      <c r="L16" s="16" t="s">
        <v>15</v>
      </c>
      <c r="M16" s="17">
        <v>45931</v>
      </c>
      <c r="O16" s="156"/>
    </row>
    <row r="17" spans="1:15" ht="15" customHeight="1" x14ac:dyDescent="0.2">
      <c r="A17" s="16">
        <v>1558313213</v>
      </c>
      <c r="B17" s="19" t="s">
        <v>34</v>
      </c>
      <c r="C17" s="10" t="s">
        <v>1731</v>
      </c>
      <c r="D17" s="10" t="s">
        <v>1703</v>
      </c>
      <c r="E17" s="12" t="s">
        <v>35</v>
      </c>
      <c r="F17" s="13">
        <v>4211.47</v>
      </c>
      <c r="G17" s="13">
        <v>306.42</v>
      </c>
      <c r="H17" s="14">
        <v>0.29799999999999999</v>
      </c>
      <c r="I17" s="58">
        <v>0</v>
      </c>
      <c r="J17" s="57">
        <v>1.0164</v>
      </c>
      <c r="K17" s="15">
        <v>4701.63</v>
      </c>
      <c r="L17" s="16" t="s">
        <v>25</v>
      </c>
      <c r="M17" s="17">
        <v>45931</v>
      </c>
      <c r="O17" s="156"/>
    </row>
    <row r="18" spans="1:15" ht="15" customHeight="1" x14ac:dyDescent="0.2">
      <c r="A18" s="16">
        <v>1750332565</v>
      </c>
      <c r="B18" s="19" t="s">
        <v>49</v>
      </c>
      <c r="C18" s="10" t="s">
        <v>1732</v>
      </c>
      <c r="D18" s="10" t="s">
        <v>1698</v>
      </c>
      <c r="E18" s="12" t="s">
        <v>50</v>
      </c>
      <c r="F18" s="13">
        <v>4211.47</v>
      </c>
      <c r="G18" s="13">
        <v>306.42</v>
      </c>
      <c r="H18" s="14">
        <v>0.20799999999999999</v>
      </c>
      <c r="I18" s="58">
        <v>0</v>
      </c>
      <c r="J18" s="57">
        <v>0.89339999999999997</v>
      </c>
      <c r="K18" s="15">
        <v>4170.67</v>
      </c>
      <c r="L18" s="16" t="s">
        <v>20</v>
      </c>
      <c r="M18" s="17">
        <v>45931</v>
      </c>
      <c r="O18" s="156"/>
    </row>
    <row r="19" spans="1:15" ht="15" customHeight="1" x14ac:dyDescent="0.2">
      <c r="A19" s="16">
        <v>1104821305</v>
      </c>
      <c r="B19" s="19" t="s">
        <v>16</v>
      </c>
      <c r="C19" s="10" t="s">
        <v>1733</v>
      </c>
      <c r="D19" s="10" t="s">
        <v>1702</v>
      </c>
      <c r="E19" s="12" t="s">
        <v>17</v>
      </c>
      <c r="F19" s="13">
        <v>4211.47</v>
      </c>
      <c r="G19" s="13">
        <v>306.42</v>
      </c>
      <c r="H19" s="14">
        <v>0.34699999999999998</v>
      </c>
      <c r="I19" s="58">
        <v>5.0840000000000003E-2</v>
      </c>
      <c r="J19" s="57">
        <v>0.9849</v>
      </c>
      <c r="K19" s="15">
        <v>4781.8</v>
      </c>
      <c r="L19" s="16" t="s">
        <v>36</v>
      </c>
      <c r="M19" s="17">
        <v>45931</v>
      </c>
      <c r="O19" s="156"/>
    </row>
    <row r="20" spans="1:15" ht="15" customHeight="1" x14ac:dyDescent="0.2">
      <c r="A20" s="16">
        <v>1073518007</v>
      </c>
      <c r="B20" s="19" t="s">
        <v>13</v>
      </c>
      <c r="C20" s="10" t="s">
        <v>1734</v>
      </c>
      <c r="D20" s="10" t="s">
        <v>1703</v>
      </c>
      <c r="E20" s="12" t="s">
        <v>14</v>
      </c>
      <c r="F20" s="13">
        <v>4211.47</v>
      </c>
      <c r="G20" s="13">
        <v>436.66</v>
      </c>
      <c r="H20" s="14">
        <v>0.26800000000000002</v>
      </c>
      <c r="I20" s="58">
        <v>0.15207000000000001</v>
      </c>
      <c r="J20" s="57">
        <v>1.0164</v>
      </c>
      <c r="K20" s="15">
        <v>5502.34</v>
      </c>
      <c r="L20" s="16" t="s">
        <v>36</v>
      </c>
      <c r="M20" s="17">
        <v>45931</v>
      </c>
      <c r="O20" s="156"/>
    </row>
    <row r="21" spans="1:15" ht="15" customHeight="1" x14ac:dyDescent="0.2">
      <c r="A21" s="16">
        <v>1699704254</v>
      </c>
      <c r="B21" s="19" t="s">
        <v>47</v>
      </c>
      <c r="C21" s="10" t="s">
        <v>1735</v>
      </c>
      <c r="D21" s="10" t="s">
        <v>1705</v>
      </c>
      <c r="E21" s="12" t="s">
        <v>48</v>
      </c>
      <c r="F21" s="13">
        <v>4211.47</v>
      </c>
      <c r="G21" s="13">
        <v>306.42</v>
      </c>
      <c r="H21" s="14">
        <v>0.252</v>
      </c>
      <c r="I21" s="58">
        <v>2.8649999999999998E-2</v>
      </c>
      <c r="J21" s="57">
        <v>0.96060000000000001</v>
      </c>
      <c r="K21" s="15">
        <v>4579.5600000000004</v>
      </c>
      <c r="L21" s="16" t="s">
        <v>36</v>
      </c>
      <c r="M21" s="17">
        <v>45931</v>
      </c>
      <c r="O21" s="156"/>
    </row>
    <row r="22" spans="1:15" ht="15" customHeight="1" x14ac:dyDescent="0.2">
      <c r="A22" s="16">
        <v>1568461440</v>
      </c>
      <c r="B22" s="19" t="s">
        <v>37</v>
      </c>
      <c r="C22" s="10" t="s">
        <v>1736</v>
      </c>
      <c r="D22" s="10" t="s">
        <v>1703</v>
      </c>
      <c r="E22" s="12" t="s">
        <v>1713</v>
      </c>
      <c r="F22" s="13">
        <v>4211.47</v>
      </c>
      <c r="G22" s="13">
        <v>306.42</v>
      </c>
      <c r="H22" s="14">
        <v>0.20599999999999999</v>
      </c>
      <c r="I22" s="58">
        <v>0</v>
      </c>
      <c r="J22" s="57">
        <v>1.0164</v>
      </c>
      <c r="K22" s="15">
        <v>4701.63</v>
      </c>
      <c r="L22" s="16" t="s">
        <v>36</v>
      </c>
      <c r="M22" s="17">
        <v>45931</v>
      </c>
      <c r="O22" s="156"/>
    </row>
    <row r="23" spans="1:15" ht="15" customHeight="1" x14ac:dyDescent="0.2">
      <c r="A23" s="16">
        <v>1629015698</v>
      </c>
      <c r="B23" s="19" t="s">
        <v>42</v>
      </c>
      <c r="C23" s="10" t="s">
        <v>1737</v>
      </c>
      <c r="D23" s="10" t="s">
        <v>1703</v>
      </c>
      <c r="E23" s="12" t="s">
        <v>1714</v>
      </c>
      <c r="F23" s="13">
        <v>4211.47</v>
      </c>
      <c r="G23" s="13">
        <v>306.42</v>
      </c>
      <c r="H23" s="14">
        <v>0.20399999999999999</v>
      </c>
      <c r="I23" s="58">
        <v>0</v>
      </c>
      <c r="J23" s="57">
        <v>1.0164</v>
      </c>
      <c r="K23" s="15">
        <v>4701.63</v>
      </c>
      <c r="L23" s="16" t="s">
        <v>36</v>
      </c>
      <c r="M23" s="17">
        <v>45931</v>
      </c>
      <c r="O23" s="156"/>
    </row>
    <row r="24" spans="1:15" ht="15" customHeight="1" x14ac:dyDescent="0.2">
      <c r="A24" s="16">
        <v>1376175240</v>
      </c>
      <c r="B24" s="19" t="s">
        <v>28</v>
      </c>
      <c r="C24" s="10" t="s">
        <v>1738</v>
      </c>
      <c r="D24" s="10" t="s">
        <v>1706</v>
      </c>
      <c r="E24" s="12" t="s">
        <v>29</v>
      </c>
      <c r="F24" s="13">
        <v>4211.47</v>
      </c>
      <c r="G24" s="13">
        <v>306.42</v>
      </c>
      <c r="H24" s="14">
        <v>0.26200000000000001</v>
      </c>
      <c r="I24" s="58">
        <v>0</v>
      </c>
      <c r="J24" s="57">
        <v>0.85289999999999999</v>
      </c>
      <c r="K24" s="15">
        <v>3995.84</v>
      </c>
      <c r="L24" s="16" t="s">
        <v>20</v>
      </c>
      <c r="M24" s="17">
        <v>45931</v>
      </c>
      <c r="O24" s="156"/>
    </row>
    <row r="25" spans="1:15" ht="15" customHeight="1" x14ac:dyDescent="0.2">
      <c r="A25" s="16">
        <v>1013521228</v>
      </c>
      <c r="B25" s="19"/>
      <c r="C25" s="10" t="s">
        <v>1697</v>
      </c>
      <c r="D25" s="10">
        <v>1</v>
      </c>
      <c r="E25" s="12" t="s">
        <v>1696</v>
      </c>
      <c r="F25" s="13">
        <v>4211.47</v>
      </c>
      <c r="G25" s="13">
        <v>306.42</v>
      </c>
      <c r="H25" s="14">
        <v>0.33400000000000002</v>
      </c>
      <c r="I25" s="58">
        <v>0</v>
      </c>
      <c r="J25" s="57">
        <v>0.89339999999999997</v>
      </c>
      <c r="K25" s="15">
        <v>4170.67</v>
      </c>
      <c r="L25" s="16" t="s">
        <v>15</v>
      </c>
      <c r="M25" s="17">
        <v>45931</v>
      </c>
      <c r="O25" s="156"/>
    </row>
    <row r="26" spans="1:15" ht="15" customHeight="1" x14ac:dyDescent="0.2">
      <c r="A26" s="16">
        <v>1134158900</v>
      </c>
      <c r="B26" s="19" t="s">
        <v>18</v>
      </c>
      <c r="C26" s="10" t="s">
        <v>1739</v>
      </c>
      <c r="D26" s="10" t="s">
        <v>1698</v>
      </c>
      <c r="E26" s="12" t="s">
        <v>19</v>
      </c>
      <c r="F26" s="13">
        <v>4541.34</v>
      </c>
      <c r="G26" s="13">
        <v>306.42</v>
      </c>
      <c r="H26" s="14">
        <v>0.30499999999999999</v>
      </c>
      <c r="I26" s="58">
        <v>0</v>
      </c>
      <c r="J26" s="57">
        <v>0.89339999999999997</v>
      </c>
      <c r="K26" s="15">
        <v>4472.74</v>
      </c>
      <c r="L26" s="16" t="s">
        <v>20</v>
      </c>
      <c r="M26" s="17">
        <v>45931</v>
      </c>
      <c r="O26" s="156"/>
    </row>
    <row r="27" spans="1:15" ht="15" customHeight="1" x14ac:dyDescent="0.2">
      <c r="A27" s="16">
        <v>1669429965</v>
      </c>
      <c r="B27" s="19" t="s">
        <v>44</v>
      </c>
      <c r="C27" s="10" t="s">
        <v>1740</v>
      </c>
      <c r="D27" s="10" t="s">
        <v>1703</v>
      </c>
      <c r="E27" s="12" t="s">
        <v>1715</v>
      </c>
      <c r="F27" s="13">
        <v>4211.47</v>
      </c>
      <c r="G27" s="13">
        <v>306.42</v>
      </c>
      <c r="H27" s="14">
        <v>0.67400000000000004</v>
      </c>
      <c r="I27" s="58">
        <v>0</v>
      </c>
      <c r="J27" s="57">
        <v>1.0164</v>
      </c>
      <c r="K27" s="15">
        <v>4701.63</v>
      </c>
      <c r="L27" s="16" t="s">
        <v>15</v>
      </c>
      <c r="M27" s="17">
        <v>45931</v>
      </c>
      <c r="O27" s="156"/>
    </row>
    <row r="28" spans="1:15" ht="15" customHeight="1" x14ac:dyDescent="0.2">
      <c r="A28" s="16">
        <v>1508441304</v>
      </c>
      <c r="B28" s="19"/>
      <c r="C28" s="10" t="s">
        <v>1741</v>
      </c>
      <c r="D28" s="10" t="s">
        <v>1702</v>
      </c>
      <c r="E28" s="12" t="s">
        <v>1716</v>
      </c>
      <c r="F28" s="13">
        <v>4211.47</v>
      </c>
      <c r="G28" s="13">
        <v>306.42</v>
      </c>
      <c r="H28" s="14">
        <v>0.29099999999999998</v>
      </c>
      <c r="I28" s="58">
        <v>0</v>
      </c>
      <c r="J28" s="57">
        <v>0.9849</v>
      </c>
      <c r="K28" s="15">
        <v>4565.6499999999996</v>
      </c>
      <c r="L28" s="16" t="s">
        <v>15</v>
      </c>
      <c r="M28" s="17">
        <v>45931</v>
      </c>
      <c r="O28" s="156"/>
    </row>
    <row r="29" spans="1:15" x14ac:dyDescent="0.2">
      <c r="A29" s="26"/>
      <c r="B29" s="23"/>
      <c r="C29" s="24"/>
      <c r="D29" s="24"/>
      <c r="E29" s="25"/>
    </row>
  </sheetData>
  <sheetProtection algorithmName="SHA-512" hashValue="fWIy0k/HOw/TIehdN8LkijxdWtFBOcgACKq7yEJU+p2JxNYLjp3H5RiTwh7CcLq1z/FfaMi2nhLhimmCDO+b1w==" saltValue="ku6EfWcawNeePNYBoORTfQ==" spinCount="100000" sheet="1" objects="1" scenarios="1"/>
  <autoFilter ref="A2:M28" xr:uid="{00000000-0001-0000-0200-000000000000}">
    <sortState xmlns:xlrd2="http://schemas.microsoft.com/office/spreadsheetml/2017/richdata2" ref="A3:M28">
      <sortCondition ref="C2:C28"/>
    </sortState>
  </autoFilter>
  <sortState xmlns:xlrd2="http://schemas.microsoft.com/office/spreadsheetml/2017/richdata2" ref="A3:M28">
    <sortCondition ref="A3:A28"/>
  </sortState>
  <mergeCells count="1">
    <mergeCell ref="A1:M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1381"/>
  <sheetViews>
    <sheetView showGridLines="0" workbookViewId="0">
      <selection activeCell="C19" sqref="C19"/>
    </sheetView>
  </sheetViews>
  <sheetFormatPr defaultColWidth="18" defaultRowHeight="12.75" x14ac:dyDescent="0.2"/>
  <cols>
    <col min="1" max="1" width="7.28515625" style="1" customWidth="1"/>
    <col min="2" max="2" width="54.7109375" style="1" customWidth="1"/>
    <col min="3" max="3" width="11.5703125" style="56" customWidth="1"/>
    <col min="4" max="4" width="12.28515625" style="1" customWidth="1"/>
    <col min="5" max="5" width="6.7109375" style="22" bestFit="1" customWidth="1"/>
    <col min="6" max="6" width="18" style="1"/>
    <col min="7" max="7" width="18" style="22"/>
    <col min="8" max="16384" width="18" style="1"/>
  </cols>
  <sheetData>
    <row r="1" spans="1:9" ht="20.25" x14ac:dyDescent="0.3">
      <c r="A1" s="34" t="s">
        <v>1760</v>
      </c>
      <c r="B1" s="35"/>
      <c r="C1" s="36"/>
      <c r="D1" s="37"/>
    </row>
    <row r="2" spans="1:9" s="43" customFormat="1" ht="15" x14ac:dyDescent="0.25">
      <c r="A2" s="38" t="s">
        <v>135</v>
      </c>
      <c r="B2" s="39"/>
      <c r="C2" s="40"/>
      <c r="D2" s="41"/>
      <c r="E2" s="42"/>
      <c r="G2" s="42"/>
    </row>
    <row r="3" spans="1:9" s="43" customFormat="1" ht="15" x14ac:dyDescent="0.25">
      <c r="A3" s="38" t="s">
        <v>136</v>
      </c>
      <c r="B3" s="39"/>
      <c r="C3" s="40"/>
      <c r="D3" s="41"/>
      <c r="E3" s="42"/>
      <c r="G3" s="42"/>
    </row>
    <row r="4" spans="1:9" s="43" customFormat="1" ht="15" x14ac:dyDescent="0.25">
      <c r="A4" s="38" t="s">
        <v>137</v>
      </c>
      <c r="B4" s="39"/>
      <c r="C4" s="40"/>
      <c r="D4" s="41"/>
      <c r="E4" s="42"/>
      <c r="G4" s="42"/>
    </row>
    <row r="5" spans="1:9" s="43" customFormat="1" ht="15" x14ac:dyDescent="0.25">
      <c r="A5" s="38" t="s">
        <v>1742</v>
      </c>
      <c r="B5" s="39"/>
      <c r="C5" s="40"/>
      <c r="D5" s="41"/>
      <c r="E5" s="42"/>
      <c r="G5" s="42"/>
    </row>
    <row r="6" spans="1:9" s="43" customFormat="1" ht="15" x14ac:dyDescent="0.25">
      <c r="A6" s="44"/>
      <c r="B6" s="45"/>
      <c r="C6" s="40"/>
      <c r="D6" s="41"/>
      <c r="E6" s="42"/>
      <c r="G6" s="42"/>
    </row>
    <row r="7" spans="1:9" s="43" customFormat="1" ht="29.25" x14ac:dyDescent="0.25">
      <c r="A7" s="151" t="s">
        <v>138</v>
      </c>
      <c r="B7" s="152" t="s">
        <v>139</v>
      </c>
      <c r="C7" s="153" t="s">
        <v>140</v>
      </c>
      <c r="D7" s="154" t="s">
        <v>141</v>
      </c>
      <c r="E7" s="155" t="s">
        <v>142</v>
      </c>
      <c r="G7" s="42"/>
    </row>
    <row r="8" spans="1:9" s="43" customFormat="1" ht="15" x14ac:dyDescent="0.25">
      <c r="A8" s="80" t="s">
        <v>143</v>
      </c>
      <c r="B8" s="46" t="s">
        <v>144</v>
      </c>
      <c r="C8" s="47">
        <v>25.8</v>
      </c>
      <c r="D8" s="48">
        <v>28.023900000000001</v>
      </c>
      <c r="E8" s="49" t="s">
        <v>145</v>
      </c>
      <c r="G8" s="42"/>
    </row>
    <row r="9" spans="1:9" s="43" customFormat="1" ht="15" x14ac:dyDescent="0.25">
      <c r="A9" s="67" t="s">
        <v>146</v>
      </c>
      <c r="B9" s="43" t="s">
        <v>147</v>
      </c>
      <c r="C9" s="60">
        <v>8.5</v>
      </c>
      <c r="D9" s="61">
        <v>11.331799999999999</v>
      </c>
      <c r="E9" s="59" t="s">
        <v>145</v>
      </c>
      <c r="G9" s="42"/>
    </row>
    <row r="10" spans="1:9" s="43" customFormat="1" ht="15" x14ac:dyDescent="0.25">
      <c r="A10" s="67" t="s">
        <v>148</v>
      </c>
      <c r="B10" s="43" t="s">
        <v>149</v>
      </c>
      <c r="C10" s="60">
        <v>26.7</v>
      </c>
      <c r="D10" s="61">
        <v>19.985399999999998</v>
      </c>
      <c r="E10" s="59" t="s">
        <v>150</v>
      </c>
      <c r="G10" s="42" t="s">
        <v>151</v>
      </c>
      <c r="H10" s="43" t="s">
        <v>152</v>
      </c>
      <c r="I10" s="43" t="s">
        <v>151</v>
      </c>
    </row>
    <row r="11" spans="1:9" s="43" customFormat="1" ht="15" x14ac:dyDescent="0.25">
      <c r="A11" s="67" t="s">
        <v>153</v>
      </c>
      <c r="B11" s="43" t="s">
        <v>154</v>
      </c>
      <c r="C11" s="60">
        <v>27.9</v>
      </c>
      <c r="D11" s="61">
        <v>12.9138</v>
      </c>
      <c r="E11" s="59" t="s">
        <v>150</v>
      </c>
      <c r="G11" s="42" t="s">
        <v>155</v>
      </c>
      <c r="H11" s="43" t="s">
        <v>156</v>
      </c>
      <c r="I11" s="43" t="s">
        <v>156</v>
      </c>
    </row>
    <row r="12" spans="1:9" s="43" customFormat="1" ht="15" x14ac:dyDescent="0.25">
      <c r="A12" s="71" t="s">
        <v>157</v>
      </c>
      <c r="B12" s="50" t="s">
        <v>158</v>
      </c>
      <c r="C12" s="51">
        <v>14</v>
      </c>
      <c r="D12" s="52">
        <v>10.310499999999999</v>
      </c>
      <c r="E12" s="77" t="s">
        <v>145</v>
      </c>
      <c r="G12" s="42" t="s">
        <v>159</v>
      </c>
    </row>
    <row r="13" spans="1:9" s="43" customFormat="1" ht="15" x14ac:dyDescent="0.25">
      <c r="A13" s="67" t="s">
        <v>160</v>
      </c>
      <c r="B13" s="43" t="s">
        <v>161</v>
      </c>
      <c r="C13" s="60">
        <v>7.1</v>
      </c>
      <c r="D13" s="61">
        <v>4.6369999999999996</v>
      </c>
      <c r="E13" s="59" t="s">
        <v>145</v>
      </c>
      <c r="G13" s="42"/>
      <c r="H13" s="53">
        <v>44927</v>
      </c>
      <c r="I13" s="53">
        <v>45931</v>
      </c>
    </row>
    <row r="14" spans="1:9" s="43" customFormat="1" ht="15" x14ac:dyDescent="0.25">
      <c r="A14" s="67" t="s">
        <v>162</v>
      </c>
      <c r="B14" s="43" t="s">
        <v>163</v>
      </c>
      <c r="C14" s="60">
        <v>19.7</v>
      </c>
      <c r="D14" s="61">
        <v>12.950200000000001</v>
      </c>
      <c r="E14" s="59" t="s">
        <v>145</v>
      </c>
      <c r="G14" s="42">
        <v>1</v>
      </c>
      <c r="H14" s="53">
        <v>44928</v>
      </c>
      <c r="I14" s="53">
        <v>45932</v>
      </c>
    </row>
    <row r="15" spans="1:9" s="43" customFormat="1" ht="15" x14ac:dyDescent="0.25">
      <c r="A15" s="67" t="s">
        <v>164</v>
      </c>
      <c r="B15" s="43" t="s">
        <v>165</v>
      </c>
      <c r="C15" s="60">
        <v>8.5</v>
      </c>
      <c r="D15" s="61">
        <v>5.6045999999999996</v>
      </c>
      <c r="E15" s="59" t="s">
        <v>145</v>
      </c>
      <c r="G15" s="54">
        <v>2</v>
      </c>
      <c r="H15" s="53">
        <v>44929</v>
      </c>
      <c r="I15" s="53">
        <v>45933</v>
      </c>
    </row>
    <row r="16" spans="1:9" s="43" customFormat="1" ht="15" x14ac:dyDescent="0.25">
      <c r="A16" s="67" t="s">
        <v>166</v>
      </c>
      <c r="B16" s="43" t="s">
        <v>167</v>
      </c>
      <c r="C16" s="60">
        <v>5.9</v>
      </c>
      <c r="D16" s="61">
        <v>7.1757</v>
      </c>
      <c r="E16" s="59" t="s">
        <v>145</v>
      </c>
      <c r="G16" s="42">
        <v>3</v>
      </c>
      <c r="H16" s="53">
        <v>44930</v>
      </c>
      <c r="I16" s="53">
        <v>45934</v>
      </c>
    </row>
    <row r="17" spans="1:9" s="43" customFormat="1" ht="15" x14ac:dyDescent="0.25">
      <c r="A17" s="71" t="s">
        <v>168</v>
      </c>
      <c r="B17" s="50" t="s">
        <v>169</v>
      </c>
      <c r="C17" s="51">
        <v>11.3</v>
      </c>
      <c r="D17" s="52">
        <v>8.9940999999999995</v>
      </c>
      <c r="E17" s="77" t="s">
        <v>150</v>
      </c>
      <c r="G17" s="42">
        <v>4</v>
      </c>
      <c r="H17" s="53">
        <v>44931</v>
      </c>
      <c r="I17" s="53">
        <v>45935</v>
      </c>
    </row>
    <row r="18" spans="1:9" s="43" customFormat="1" ht="15" x14ac:dyDescent="0.25">
      <c r="A18" s="67" t="s">
        <v>171</v>
      </c>
      <c r="B18" s="43" t="s">
        <v>172</v>
      </c>
      <c r="C18" s="60">
        <v>8.6</v>
      </c>
      <c r="D18" s="61">
        <v>6.0610999999999997</v>
      </c>
      <c r="E18" s="59" t="s">
        <v>150</v>
      </c>
      <c r="G18" s="42">
        <v>5</v>
      </c>
      <c r="H18" s="53">
        <v>44932</v>
      </c>
      <c r="I18" s="53">
        <v>45936</v>
      </c>
    </row>
    <row r="19" spans="1:9" s="43" customFormat="1" ht="15" x14ac:dyDescent="0.25">
      <c r="A19" s="67" t="s">
        <v>173</v>
      </c>
      <c r="B19" s="43" t="s">
        <v>174</v>
      </c>
      <c r="C19" s="60">
        <v>6.5</v>
      </c>
      <c r="D19" s="61">
        <v>4.4394999999999998</v>
      </c>
      <c r="E19" s="59" t="s">
        <v>175</v>
      </c>
      <c r="G19" s="42">
        <v>6</v>
      </c>
      <c r="H19" s="53">
        <v>44933</v>
      </c>
      <c r="I19" s="53">
        <v>45937</v>
      </c>
    </row>
    <row r="20" spans="1:9" s="43" customFormat="1" ht="15" x14ac:dyDescent="0.25">
      <c r="A20" s="67" t="s">
        <v>176</v>
      </c>
      <c r="B20" s="43" t="s">
        <v>177</v>
      </c>
      <c r="C20" s="60">
        <v>25.7</v>
      </c>
      <c r="D20" s="61">
        <v>12.017899999999999</v>
      </c>
      <c r="E20" s="59" t="s">
        <v>145</v>
      </c>
      <c r="G20" s="42">
        <v>7</v>
      </c>
      <c r="H20" s="53">
        <v>44934</v>
      </c>
      <c r="I20" s="53">
        <v>45938</v>
      </c>
    </row>
    <row r="21" spans="1:9" s="43" customFormat="1" ht="15" x14ac:dyDescent="0.25">
      <c r="A21" s="67" t="s">
        <v>178</v>
      </c>
      <c r="B21" s="43" t="s">
        <v>179</v>
      </c>
      <c r="C21" s="60">
        <v>16.100000000000001</v>
      </c>
      <c r="D21" s="61">
        <v>5.9297000000000004</v>
      </c>
      <c r="E21" s="59" t="s">
        <v>145</v>
      </c>
      <c r="G21" s="42">
        <v>8</v>
      </c>
      <c r="H21" s="53">
        <v>44935</v>
      </c>
      <c r="I21" s="53">
        <v>45939</v>
      </c>
    </row>
    <row r="22" spans="1:9" s="43" customFormat="1" ht="15" x14ac:dyDescent="0.25">
      <c r="A22" s="71" t="s">
        <v>180</v>
      </c>
      <c r="B22" s="50" t="s">
        <v>181</v>
      </c>
      <c r="C22" s="51">
        <v>8.3000000000000007</v>
      </c>
      <c r="D22" s="52">
        <v>5.4322999999999997</v>
      </c>
      <c r="E22" s="77" t="s">
        <v>145</v>
      </c>
      <c r="G22" s="42">
        <v>9</v>
      </c>
      <c r="H22" s="53">
        <v>44936</v>
      </c>
      <c r="I22" s="53">
        <v>45940</v>
      </c>
    </row>
    <row r="23" spans="1:9" s="43" customFormat="1" ht="15" x14ac:dyDescent="0.25">
      <c r="A23" s="67" t="s">
        <v>182</v>
      </c>
      <c r="B23" s="43" t="s">
        <v>183</v>
      </c>
      <c r="C23" s="60">
        <v>12.4</v>
      </c>
      <c r="D23" s="61">
        <v>66.525199999999998</v>
      </c>
      <c r="E23" s="59" t="s">
        <v>175</v>
      </c>
      <c r="G23" s="42">
        <v>10</v>
      </c>
      <c r="H23" s="53">
        <v>44937</v>
      </c>
      <c r="I23" s="53">
        <v>45941</v>
      </c>
    </row>
    <row r="24" spans="1:9" s="43" customFormat="1" ht="15" x14ac:dyDescent="0.25">
      <c r="A24" s="67" t="s">
        <v>184</v>
      </c>
      <c r="B24" s="43" t="s">
        <v>185</v>
      </c>
      <c r="C24" s="60">
        <v>10.1</v>
      </c>
      <c r="D24" s="61">
        <v>7.1345999999999998</v>
      </c>
      <c r="E24" s="59" t="s">
        <v>145</v>
      </c>
      <c r="G24" s="42">
        <v>11</v>
      </c>
      <c r="H24" s="53">
        <v>44938</v>
      </c>
      <c r="I24" s="53">
        <v>45942</v>
      </c>
    </row>
    <row r="25" spans="1:9" s="43" customFormat="1" ht="15" x14ac:dyDescent="0.25">
      <c r="A25" s="67" t="s">
        <v>186</v>
      </c>
      <c r="B25" s="43" t="s">
        <v>187</v>
      </c>
      <c r="C25" s="60">
        <v>12.3</v>
      </c>
      <c r="D25" s="61">
        <v>11.183</v>
      </c>
      <c r="E25" s="59" t="s">
        <v>150</v>
      </c>
      <c r="G25" s="42">
        <v>12</v>
      </c>
      <c r="H25" s="53">
        <v>44939</v>
      </c>
      <c r="I25" s="53">
        <v>45943</v>
      </c>
    </row>
    <row r="26" spans="1:9" s="43" customFormat="1" ht="15" x14ac:dyDescent="0.25">
      <c r="A26" s="67" t="s">
        <v>188</v>
      </c>
      <c r="B26" s="43" t="s">
        <v>189</v>
      </c>
      <c r="C26" s="60">
        <v>4.9000000000000004</v>
      </c>
      <c r="D26" s="61">
        <v>8.1555</v>
      </c>
      <c r="E26" s="59" t="s">
        <v>175</v>
      </c>
      <c r="G26" s="42">
        <v>13</v>
      </c>
      <c r="H26" s="53">
        <v>44940</v>
      </c>
      <c r="I26" s="53">
        <v>45944</v>
      </c>
    </row>
    <row r="27" spans="1:9" s="43" customFormat="1" ht="15" x14ac:dyDescent="0.25">
      <c r="A27" s="71" t="s">
        <v>190</v>
      </c>
      <c r="B27" s="50" t="s">
        <v>191</v>
      </c>
      <c r="C27" s="51">
        <v>1.7</v>
      </c>
      <c r="D27" s="52">
        <v>4.7413999999999996</v>
      </c>
      <c r="E27" s="77" t="s">
        <v>175</v>
      </c>
      <c r="G27" s="42">
        <v>14</v>
      </c>
      <c r="H27" s="53">
        <v>44941</v>
      </c>
      <c r="I27" s="53">
        <v>45945</v>
      </c>
    </row>
    <row r="28" spans="1:9" s="43" customFormat="1" ht="15" x14ac:dyDescent="0.25">
      <c r="A28" s="67" t="s">
        <v>192</v>
      </c>
      <c r="B28" s="43" t="s">
        <v>1743</v>
      </c>
      <c r="C28" s="60">
        <v>8</v>
      </c>
      <c r="D28" s="61">
        <v>6.7122000000000002</v>
      </c>
      <c r="E28" s="59" t="s">
        <v>150</v>
      </c>
      <c r="G28" s="42">
        <v>15</v>
      </c>
      <c r="H28" s="53">
        <v>44942</v>
      </c>
      <c r="I28" s="53">
        <v>45946</v>
      </c>
    </row>
    <row r="29" spans="1:9" s="43" customFormat="1" ht="15" x14ac:dyDescent="0.25">
      <c r="A29" s="67" t="s">
        <v>193</v>
      </c>
      <c r="B29" s="43" t="s">
        <v>194</v>
      </c>
      <c r="C29" s="60">
        <v>5</v>
      </c>
      <c r="D29" s="61">
        <v>3.9935</v>
      </c>
      <c r="E29" s="59" t="s">
        <v>150</v>
      </c>
      <c r="G29" s="42">
        <v>16</v>
      </c>
      <c r="H29" s="53">
        <v>44943</v>
      </c>
      <c r="I29" s="53">
        <v>45947</v>
      </c>
    </row>
    <row r="30" spans="1:9" s="43" customFormat="1" ht="15" x14ac:dyDescent="0.25">
      <c r="A30" s="67" t="s">
        <v>195</v>
      </c>
      <c r="B30" s="43" t="s">
        <v>196</v>
      </c>
      <c r="C30" s="60">
        <v>6.7</v>
      </c>
      <c r="D30" s="61">
        <v>5.4992999999999999</v>
      </c>
      <c r="E30" s="59" t="s">
        <v>150</v>
      </c>
      <c r="G30" s="42">
        <v>17</v>
      </c>
      <c r="H30" s="53">
        <v>44944</v>
      </c>
      <c r="I30" s="53">
        <v>45948</v>
      </c>
    </row>
    <row r="31" spans="1:9" s="43" customFormat="1" ht="15" x14ac:dyDescent="0.25">
      <c r="A31" s="67" t="s">
        <v>197</v>
      </c>
      <c r="B31" s="43" t="s">
        <v>198</v>
      </c>
      <c r="C31" s="60">
        <v>3.2</v>
      </c>
      <c r="D31" s="61">
        <v>4.1509</v>
      </c>
      <c r="E31" s="59" t="s">
        <v>150</v>
      </c>
      <c r="G31" s="42">
        <v>18</v>
      </c>
      <c r="H31" s="53">
        <v>44945</v>
      </c>
      <c r="I31" s="53">
        <v>45949</v>
      </c>
    </row>
    <row r="32" spans="1:9" s="43" customFormat="1" ht="15" x14ac:dyDescent="0.25">
      <c r="A32" s="71" t="s">
        <v>199</v>
      </c>
      <c r="B32" s="50" t="s">
        <v>200</v>
      </c>
      <c r="C32" s="51">
        <v>1.8</v>
      </c>
      <c r="D32" s="52">
        <v>3.1602999999999999</v>
      </c>
      <c r="E32" s="77" t="s">
        <v>150</v>
      </c>
      <c r="G32" s="42">
        <v>19</v>
      </c>
      <c r="H32" s="53">
        <v>44946</v>
      </c>
      <c r="I32" s="53">
        <v>45950</v>
      </c>
    </row>
    <row r="33" spans="1:9" s="43" customFormat="1" ht="15" x14ac:dyDescent="0.25">
      <c r="A33" s="67" t="s">
        <v>201</v>
      </c>
      <c r="B33" s="43" t="s">
        <v>202</v>
      </c>
      <c r="C33" s="60">
        <v>8.9</v>
      </c>
      <c r="D33" s="61">
        <v>5.6147</v>
      </c>
      <c r="E33" s="59" t="s">
        <v>150</v>
      </c>
      <c r="G33" s="42">
        <v>20</v>
      </c>
      <c r="H33" s="53">
        <v>44947</v>
      </c>
      <c r="I33" s="53">
        <v>45951</v>
      </c>
    </row>
    <row r="34" spans="1:9" s="43" customFormat="1" ht="15" x14ac:dyDescent="0.25">
      <c r="A34" s="67" t="s">
        <v>203</v>
      </c>
      <c r="B34" s="43" t="s">
        <v>204</v>
      </c>
      <c r="C34" s="60">
        <v>4.5</v>
      </c>
      <c r="D34" s="61">
        <v>3.1608000000000001</v>
      </c>
      <c r="E34" s="59" t="s">
        <v>150</v>
      </c>
      <c r="G34" s="42">
        <v>21</v>
      </c>
      <c r="H34" s="53">
        <v>44948</v>
      </c>
      <c r="I34" s="53">
        <v>45952</v>
      </c>
    </row>
    <row r="35" spans="1:9" s="43" customFormat="1" ht="15" x14ac:dyDescent="0.25">
      <c r="A35" s="67" t="s">
        <v>205</v>
      </c>
      <c r="B35" s="43" t="s">
        <v>206</v>
      </c>
      <c r="C35" s="60">
        <v>2.4</v>
      </c>
      <c r="D35" s="61">
        <v>1.9511000000000001</v>
      </c>
      <c r="E35" s="59" t="s">
        <v>150</v>
      </c>
      <c r="G35" s="42">
        <v>22</v>
      </c>
      <c r="H35" s="53">
        <v>44949</v>
      </c>
      <c r="I35" s="53">
        <v>45953</v>
      </c>
    </row>
    <row r="36" spans="1:9" s="43" customFormat="1" ht="15" x14ac:dyDescent="0.25">
      <c r="A36" s="67" t="s">
        <v>207</v>
      </c>
      <c r="B36" s="43" t="s">
        <v>208</v>
      </c>
      <c r="C36" s="60">
        <v>6.1</v>
      </c>
      <c r="D36" s="61">
        <v>3.3447</v>
      </c>
      <c r="E36" s="59" t="s">
        <v>150</v>
      </c>
      <c r="G36" s="42">
        <v>23</v>
      </c>
      <c r="H36" s="53">
        <v>44950</v>
      </c>
      <c r="I36" s="53">
        <v>45954</v>
      </c>
    </row>
    <row r="37" spans="1:9" s="43" customFormat="1" ht="15" x14ac:dyDescent="0.25">
      <c r="A37" s="71" t="s">
        <v>209</v>
      </c>
      <c r="B37" s="50" t="s">
        <v>210</v>
      </c>
      <c r="C37" s="51">
        <v>1.8</v>
      </c>
      <c r="D37" s="52">
        <v>2.0023</v>
      </c>
      <c r="E37" s="77" t="s">
        <v>248</v>
      </c>
      <c r="G37" s="42">
        <v>24</v>
      </c>
      <c r="H37" s="53">
        <v>44951</v>
      </c>
      <c r="I37" s="53">
        <v>45955</v>
      </c>
    </row>
    <row r="38" spans="1:9" s="43" customFormat="1" ht="15" x14ac:dyDescent="0.25">
      <c r="A38" s="67" t="s">
        <v>211</v>
      </c>
      <c r="B38" s="43" t="s">
        <v>212</v>
      </c>
      <c r="C38" s="60">
        <v>1.3</v>
      </c>
      <c r="D38" s="61">
        <v>1.4361999999999999</v>
      </c>
      <c r="E38" s="59" t="s">
        <v>248</v>
      </c>
      <c r="G38" s="42">
        <v>25</v>
      </c>
      <c r="H38" s="53">
        <v>44952</v>
      </c>
      <c r="I38" s="53">
        <v>45956</v>
      </c>
    </row>
    <row r="39" spans="1:9" s="43" customFormat="1" ht="15" x14ac:dyDescent="0.25">
      <c r="A39" s="67" t="s">
        <v>213</v>
      </c>
      <c r="B39" s="43" t="s">
        <v>214</v>
      </c>
      <c r="C39" s="60">
        <v>5</v>
      </c>
      <c r="D39" s="61">
        <v>3.5478999999999998</v>
      </c>
      <c r="E39" s="59" t="s">
        <v>150</v>
      </c>
      <c r="G39" s="42">
        <v>26</v>
      </c>
      <c r="H39" s="53">
        <v>44953</v>
      </c>
      <c r="I39" s="53">
        <v>45957</v>
      </c>
    </row>
    <row r="40" spans="1:9" s="43" customFormat="1" ht="15" x14ac:dyDescent="0.25">
      <c r="A40" s="67" t="s">
        <v>215</v>
      </c>
      <c r="B40" s="43" t="s">
        <v>216</v>
      </c>
      <c r="C40" s="60">
        <v>2.2000000000000002</v>
      </c>
      <c r="D40" s="61">
        <v>2.6312000000000002</v>
      </c>
      <c r="E40" s="59" t="s">
        <v>150</v>
      </c>
      <c r="G40" s="42">
        <v>27</v>
      </c>
      <c r="H40" s="53">
        <v>44954</v>
      </c>
      <c r="I40" s="53">
        <v>45958</v>
      </c>
    </row>
    <row r="41" spans="1:9" s="43" customFormat="1" ht="15" x14ac:dyDescent="0.25">
      <c r="A41" s="67" t="s">
        <v>217</v>
      </c>
      <c r="B41" s="43" t="s">
        <v>218</v>
      </c>
      <c r="C41" s="60">
        <v>1.3</v>
      </c>
      <c r="D41" s="61">
        <v>2.0499999999999998</v>
      </c>
      <c r="E41" s="59" t="s">
        <v>150</v>
      </c>
      <c r="G41" s="42">
        <v>28</v>
      </c>
      <c r="H41" s="53">
        <v>44955</v>
      </c>
      <c r="I41" s="53">
        <v>45959</v>
      </c>
    </row>
    <row r="42" spans="1:9" s="43" customFormat="1" ht="15" x14ac:dyDescent="0.25">
      <c r="A42" s="71" t="s">
        <v>219</v>
      </c>
      <c r="B42" s="50" t="s">
        <v>220</v>
      </c>
      <c r="C42" s="51">
        <v>5.0999999999999996</v>
      </c>
      <c r="D42" s="52">
        <v>3.7593000000000001</v>
      </c>
      <c r="E42" s="77" t="s">
        <v>150</v>
      </c>
      <c r="G42" s="42">
        <v>29</v>
      </c>
      <c r="H42" s="53">
        <v>44956</v>
      </c>
      <c r="I42" s="53">
        <v>45960</v>
      </c>
    </row>
    <row r="43" spans="1:9" s="43" customFormat="1" ht="15" x14ac:dyDescent="0.25">
      <c r="A43" s="67" t="s">
        <v>221</v>
      </c>
      <c r="B43" s="43" t="s">
        <v>222</v>
      </c>
      <c r="C43" s="60">
        <v>2.2999999999999998</v>
      </c>
      <c r="D43" s="61">
        <v>2.5347</v>
      </c>
      <c r="E43" s="59" t="s">
        <v>150</v>
      </c>
      <c r="G43" s="42">
        <v>30</v>
      </c>
      <c r="H43" s="53">
        <v>44957</v>
      </c>
      <c r="I43" s="53">
        <v>45961</v>
      </c>
    </row>
    <row r="44" spans="1:9" s="43" customFormat="1" ht="15" x14ac:dyDescent="0.25">
      <c r="A44" s="67" t="s">
        <v>223</v>
      </c>
      <c r="B44" s="43" t="s">
        <v>224</v>
      </c>
      <c r="C44" s="60">
        <v>1.2</v>
      </c>
      <c r="D44" s="61">
        <v>1.8042</v>
      </c>
      <c r="E44" s="59" t="s">
        <v>150</v>
      </c>
      <c r="G44" s="42">
        <v>40</v>
      </c>
      <c r="H44" s="53">
        <v>44958</v>
      </c>
      <c r="I44" s="53">
        <v>45962</v>
      </c>
    </row>
    <row r="45" spans="1:9" s="43" customFormat="1" ht="15" x14ac:dyDescent="0.25">
      <c r="A45" s="67" t="s">
        <v>225</v>
      </c>
      <c r="B45" s="43" t="s">
        <v>226</v>
      </c>
      <c r="C45" s="60">
        <v>5.4</v>
      </c>
      <c r="D45" s="61">
        <v>3.0548999999999999</v>
      </c>
      <c r="E45" s="59" t="s">
        <v>150</v>
      </c>
      <c r="G45" s="42">
        <v>41</v>
      </c>
      <c r="H45" s="53">
        <v>44959</v>
      </c>
      <c r="I45" s="53">
        <v>45963</v>
      </c>
    </row>
    <row r="46" spans="1:9" s="43" customFormat="1" ht="15" x14ac:dyDescent="0.25">
      <c r="A46" s="67" t="s">
        <v>228</v>
      </c>
      <c r="B46" s="43" t="s">
        <v>229</v>
      </c>
      <c r="C46" s="60">
        <v>3.6</v>
      </c>
      <c r="D46" s="61">
        <v>2.5222000000000002</v>
      </c>
      <c r="E46" s="59" t="s">
        <v>150</v>
      </c>
      <c r="G46" s="42">
        <v>42</v>
      </c>
      <c r="H46" s="53">
        <v>44960</v>
      </c>
      <c r="I46" s="53">
        <v>45964</v>
      </c>
    </row>
    <row r="47" spans="1:9" s="43" customFormat="1" ht="15" x14ac:dyDescent="0.25">
      <c r="A47" s="71" t="s">
        <v>230</v>
      </c>
      <c r="B47" s="50" t="s">
        <v>231</v>
      </c>
      <c r="C47" s="51">
        <v>2.2999999999999998</v>
      </c>
      <c r="D47" s="52">
        <v>2.177</v>
      </c>
      <c r="E47" s="77" t="s">
        <v>150</v>
      </c>
      <c r="G47" s="42">
        <v>43</v>
      </c>
      <c r="H47" s="53">
        <v>44961</v>
      </c>
      <c r="I47" s="53">
        <v>45965</v>
      </c>
    </row>
    <row r="48" spans="1:9" s="43" customFormat="1" ht="15" x14ac:dyDescent="0.25">
      <c r="A48" s="67" t="s">
        <v>232</v>
      </c>
      <c r="B48" s="43" t="s">
        <v>233</v>
      </c>
      <c r="C48" s="60">
        <v>4.0999999999999996</v>
      </c>
      <c r="D48" s="61">
        <v>2.7902999999999998</v>
      </c>
      <c r="E48" s="59" t="s">
        <v>175</v>
      </c>
      <c r="G48" s="42">
        <v>50</v>
      </c>
      <c r="H48" s="53">
        <v>44962</v>
      </c>
      <c r="I48" s="53">
        <v>45966</v>
      </c>
    </row>
    <row r="49" spans="1:9" s="43" customFormat="1" ht="15" x14ac:dyDescent="0.25">
      <c r="A49" s="67" t="s">
        <v>234</v>
      </c>
      <c r="B49" s="43" t="s">
        <v>235</v>
      </c>
      <c r="C49" s="60">
        <v>2.6</v>
      </c>
      <c r="D49" s="61">
        <v>1.5085</v>
      </c>
      <c r="E49" s="59" t="s">
        <v>175</v>
      </c>
      <c r="G49" s="42">
        <v>61</v>
      </c>
      <c r="H49" s="53">
        <v>44963</v>
      </c>
      <c r="I49" s="53">
        <v>45967</v>
      </c>
    </row>
    <row r="50" spans="1:9" s="43" customFormat="1" ht="15" x14ac:dyDescent="0.25">
      <c r="A50" s="67" t="s">
        <v>236</v>
      </c>
      <c r="B50" s="43" t="s">
        <v>237</v>
      </c>
      <c r="C50" s="60">
        <v>3.8</v>
      </c>
      <c r="D50" s="61">
        <v>1.5818000000000001</v>
      </c>
      <c r="E50" s="59" t="s">
        <v>150</v>
      </c>
      <c r="G50" s="42">
        <v>62</v>
      </c>
      <c r="H50" s="53">
        <v>44964</v>
      </c>
      <c r="I50" s="53">
        <v>45968</v>
      </c>
    </row>
    <row r="51" spans="1:9" s="43" customFormat="1" ht="15" x14ac:dyDescent="0.25">
      <c r="A51" s="67" t="s">
        <v>238</v>
      </c>
      <c r="B51" s="43" t="s">
        <v>239</v>
      </c>
      <c r="C51" s="60">
        <v>2.1</v>
      </c>
      <c r="D51" s="61">
        <v>0.74819999999999998</v>
      </c>
      <c r="E51" s="59" t="s">
        <v>150</v>
      </c>
      <c r="G51" s="42">
        <v>63</v>
      </c>
      <c r="H51" s="53">
        <v>44965</v>
      </c>
      <c r="I51" s="53">
        <v>45969</v>
      </c>
    </row>
    <row r="52" spans="1:9" s="43" customFormat="1" ht="15" x14ac:dyDescent="0.25">
      <c r="A52" s="71" t="s">
        <v>240</v>
      </c>
      <c r="B52" s="50" t="s">
        <v>241</v>
      </c>
      <c r="C52" s="51">
        <v>5.9</v>
      </c>
      <c r="D52" s="52">
        <v>3.0920000000000001</v>
      </c>
      <c r="E52" s="77" t="s">
        <v>150</v>
      </c>
      <c r="G52" s="42">
        <v>65</v>
      </c>
      <c r="H52" s="53">
        <v>44966</v>
      </c>
      <c r="I52" s="53">
        <v>45970</v>
      </c>
    </row>
    <row r="53" spans="1:9" s="43" customFormat="1" ht="15" x14ac:dyDescent="0.25">
      <c r="A53" s="67" t="s">
        <v>242</v>
      </c>
      <c r="B53" s="43" t="s">
        <v>243</v>
      </c>
      <c r="C53" s="60">
        <v>3.6</v>
      </c>
      <c r="D53" s="61">
        <v>1.5186999999999999</v>
      </c>
      <c r="E53" s="59" t="s">
        <v>150</v>
      </c>
      <c r="G53" s="42">
        <v>71</v>
      </c>
      <c r="H53" s="53">
        <v>44967</v>
      </c>
      <c r="I53" s="53">
        <v>45971</v>
      </c>
    </row>
    <row r="54" spans="1:9" s="43" customFormat="1" ht="15" x14ac:dyDescent="0.25">
      <c r="A54" s="67" t="s">
        <v>244</v>
      </c>
      <c r="B54" s="43" t="s">
        <v>245</v>
      </c>
      <c r="C54" s="60">
        <v>4.5999999999999996</v>
      </c>
      <c r="D54" s="61">
        <v>2.6335999999999999</v>
      </c>
      <c r="E54" s="59" t="s">
        <v>175</v>
      </c>
      <c r="G54" s="42">
        <v>72</v>
      </c>
      <c r="H54" s="53">
        <v>44968</v>
      </c>
      <c r="I54" s="53">
        <v>45972</v>
      </c>
    </row>
    <row r="55" spans="1:9" s="43" customFormat="1" ht="15" x14ac:dyDescent="0.25">
      <c r="A55" s="67" t="s">
        <v>246</v>
      </c>
      <c r="B55" s="43" t="s">
        <v>247</v>
      </c>
      <c r="C55" s="60">
        <v>3.6</v>
      </c>
      <c r="D55" s="61">
        <v>1.9116</v>
      </c>
      <c r="E55" s="59" t="s">
        <v>175</v>
      </c>
      <c r="G55" s="55"/>
      <c r="H55" s="53">
        <v>44969</v>
      </c>
      <c r="I55" s="53">
        <v>45973</v>
      </c>
    </row>
    <row r="56" spans="1:9" s="43" customFormat="1" ht="15" x14ac:dyDescent="0.25">
      <c r="A56" s="67" t="s">
        <v>249</v>
      </c>
      <c r="B56" s="43" t="s">
        <v>250</v>
      </c>
      <c r="C56" s="60">
        <v>2.9</v>
      </c>
      <c r="D56" s="61">
        <v>1.4171</v>
      </c>
      <c r="E56" s="59" t="s">
        <v>175</v>
      </c>
      <c r="G56" s="55"/>
      <c r="H56" s="53">
        <v>44970</v>
      </c>
      <c r="I56" s="53">
        <v>45974</v>
      </c>
    </row>
    <row r="57" spans="1:9" s="43" customFormat="1" ht="15" x14ac:dyDescent="0.25">
      <c r="A57" s="71" t="s">
        <v>251</v>
      </c>
      <c r="B57" s="50" t="s">
        <v>252</v>
      </c>
      <c r="C57" s="51">
        <v>6.8</v>
      </c>
      <c r="D57" s="52">
        <v>4.1372999999999998</v>
      </c>
      <c r="E57" s="77" t="s">
        <v>150</v>
      </c>
      <c r="G57" s="55"/>
      <c r="H57" s="53">
        <v>44971</v>
      </c>
      <c r="I57" s="53">
        <v>45975</v>
      </c>
    </row>
    <row r="58" spans="1:9" s="43" customFormat="1" ht="15" x14ac:dyDescent="0.25">
      <c r="A58" s="67" t="s">
        <v>253</v>
      </c>
      <c r="B58" s="43" t="s">
        <v>254</v>
      </c>
      <c r="C58" s="60">
        <v>2.4</v>
      </c>
      <c r="D58" s="61">
        <v>2.0497000000000001</v>
      </c>
      <c r="E58" s="59" t="s">
        <v>150</v>
      </c>
      <c r="G58" s="55"/>
      <c r="H58" s="53">
        <v>44972</v>
      </c>
      <c r="I58" s="53">
        <v>45976</v>
      </c>
    </row>
    <row r="59" spans="1:9" s="43" customFormat="1" ht="15" x14ac:dyDescent="0.25">
      <c r="A59" s="67" t="s">
        <v>255</v>
      </c>
      <c r="B59" s="43" t="s">
        <v>256</v>
      </c>
      <c r="C59" s="60">
        <v>2.1</v>
      </c>
      <c r="D59" s="61">
        <v>1.7782</v>
      </c>
      <c r="E59" s="59" t="s">
        <v>150</v>
      </c>
      <c r="G59" s="55"/>
      <c r="H59" s="53">
        <v>44973</v>
      </c>
      <c r="I59" s="53">
        <v>45977</v>
      </c>
    </row>
    <row r="60" spans="1:9" s="43" customFormat="1" ht="15" x14ac:dyDescent="0.25">
      <c r="A60" s="67" t="s">
        <v>257</v>
      </c>
      <c r="B60" s="43" t="s">
        <v>258</v>
      </c>
      <c r="C60" s="60">
        <v>5.0999999999999996</v>
      </c>
      <c r="D60" s="61">
        <v>2.6387999999999998</v>
      </c>
      <c r="E60" s="59" t="s">
        <v>150</v>
      </c>
      <c r="G60" s="55"/>
      <c r="H60" s="53">
        <v>44974</v>
      </c>
      <c r="I60" s="53">
        <v>45978</v>
      </c>
    </row>
    <row r="61" spans="1:9" s="43" customFormat="1" ht="15" x14ac:dyDescent="0.25">
      <c r="A61" s="67" t="s">
        <v>259</v>
      </c>
      <c r="B61" s="43" t="s">
        <v>260</v>
      </c>
      <c r="C61" s="60">
        <v>3</v>
      </c>
      <c r="D61" s="61">
        <v>1.3986000000000001</v>
      </c>
      <c r="E61" s="59" t="s">
        <v>150</v>
      </c>
      <c r="G61" s="55"/>
      <c r="H61" s="53">
        <v>44975</v>
      </c>
      <c r="I61" s="53">
        <v>45979</v>
      </c>
    </row>
    <row r="62" spans="1:9" s="43" customFormat="1" ht="15" x14ac:dyDescent="0.25">
      <c r="A62" s="71" t="s">
        <v>261</v>
      </c>
      <c r="B62" s="50" t="s">
        <v>262</v>
      </c>
      <c r="C62" s="51">
        <v>1.9</v>
      </c>
      <c r="D62" s="52">
        <v>1.0583</v>
      </c>
      <c r="E62" s="77" t="s">
        <v>150</v>
      </c>
      <c r="G62" s="55"/>
      <c r="H62" s="53">
        <v>44976</v>
      </c>
      <c r="I62" s="53">
        <v>45980</v>
      </c>
    </row>
    <row r="63" spans="1:9" s="43" customFormat="1" ht="15" x14ac:dyDescent="0.25">
      <c r="A63" s="67" t="s">
        <v>263</v>
      </c>
      <c r="B63" s="43" t="s">
        <v>1744</v>
      </c>
      <c r="C63" s="60">
        <v>3.4</v>
      </c>
      <c r="D63" s="61">
        <v>2.2627000000000002</v>
      </c>
      <c r="E63" s="59" t="s">
        <v>175</v>
      </c>
      <c r="G63" s="55"/>
      <c r="H63" s="53">
        <v>44977</v>
      </c>
      <c r="I63" s="53">
        <v>45981</v>
      </c>
    </row>
    <row r="64" spans="1:9" s="43" customFormat="1" ht="15" x14ac:dyDescent="0.25">
      <c r="A64" s="67" t="s">
        <v>264</v>
      </c>
      <c r="B64" s="43" t="s">
        <v>1745</v>
      </c>
      <c r="C64" s="60">
        <v>1.8</v>
      </c>
      <c r="D64" s="61">
        <v>1.2223999999999999</v>
      </c>
      <c r="E64" s="59" t="s">
        <v>150</v>
      </c>
      <c r="G64" s="55"/>
      <c r="H64" s="53">
        <v>44978</v>
      </c>
      <c r="I64" s="53">
        <v>45982</v>
      </c>
    </row>
    <row r="65" spans="1:9" s="43" customFormat="1" ht="15" x14ac:dyDescent="0.25">
      <c r="A65" s="67" t="s">
        <v>265</v>
      </c>
      <c r="B65" s="43" t="s">
        <v>266</v>
      </c>
      <c r="C65" s="60">
        <v>2</v>
      </c>
      <c r="D65" s="61">
        <v>1.0507</v>
      </c>
      <c r="E65" s="59" t="s">
        <v>150</v>
      </c>
      <c r="G65" s="55"/>
      <c r="H65" s="53">
        <v>44979</v>
      </c>
      <c r="I65" s="53">
        <v>45983</v>
      </c>
    </row>
    <row r="66" spans="1:9" s="43" customFormat="1" ht="15" x14ac:dyDescent="0.25">
      <c r="A66" s="67" t="s">
        <v>267</v>
      </c>
      <c r="B66" s="43" t="s">
        <v>1746</v>
      </c>
      <c r="C66" s="60">
        <v>4.7</v>
      </c>
      <c r="D66" s="61">
        <v>1.9319</v>
      </c>
      <c r="E66" s="59" t="s">
        <v>150</v>
      </c>
      <c r="G66" s="55"/>
      <c r="H66" s="53">
        <v>44980</v>
      </c>
      <c r="I66" s="53">
        <v>45984</v>
      </c>
    </row>
    <row r="67" spans="1:9" s="43" customFormat="1" ht="15" x14ac:dyDescent="0.25">
      <c r="A67" s="71" t="s">
        <v>268</v>
      </c>
      <c r="B67" s="50" t="s">
        <v>1747</v>
      </c>
      <c r="C67" s="51">
        <v>3.1</v>
      </c>
      <c r="D67" s="52">
        <v>1.2896000000000001</v>
      </c>
      <c r="E67" s="77" t="s">
        <v>248</v>
      </c>
      <c r="G67" s="55"/>
      <c r="H67" s="53">
        <v>44981</v>
      </c>
      <c r="I67" s="53">
        <v>45985</v>
      </c>
    </row>
    <row r="68" spans="1:9" s="43" customFormat="1" ht="15" x14ac:dyDescent="0.25">
      <c r="A68" s="67" t="s">
        <v>269</v>
      </c>
      <c r="B68" s="43" t="s">
        <v>1748</v>
      </c>
      <c r="C68" s="60">
        <v>2.5</v>
      </c>
      <c r="D68" s="61">
        <v>0.92510000000000003</v>
      </c>
      <c r="E68" s="59" t="s">
        <v>248</v>
      </c>
      <c r="G68" s="55"/>
      <c r="H68" s="53">
        <v>44982</v>
      </c>
      <c r="I68" s="53">
        <v>45986</v>
      </c>
    </row>
    <row r="69" spans="1:9" s="43" customFormat="1" ht="15" x14ac:dyDescent="0.25">
      <c r="A69" s="67" t="s">
        <v>270</v>
      </c>
      <c r="B69" s="43" t="s">
        <v>271</v>
      </c>
      <c r="C69" s="60">
        <v>3.8</v>
      </c>
      <c r="D69" s="61">
        <v>1.3996999999999999</v>
      </c>
      <c r="E69" s="59" t="s">
        <v>150</v>
      </c>
      <c r="G69" s="55"/>
      <c r="H69" s="53">
        <v>44983</v>
      </c>
      <c r="I69" s="53">
        <v>45987</v>
      </c>
    </row>
    <row r="70" spans="1:9" s="43" customFormat="1" ht="15" x14ac:dyDescent="0.25">
      <c r="A70" s="67" t="s">
        <v>272</v>
      </c>
      <c r="B70" s="43" t="s">
        <v>273</v>
      </c>
      <c r="C70" s="60">
        <v>2.6</v>
      </c>
      <c r="D70" s="61">
        <v>1.0659000000000001</v>
      </c>
      <c r="E70" s="59" t="s">
        <v>150</v>
      </c>
      <c r="G70" s="55"/>
      <c r="H70" s="53">
        <v>44984</v>
      </c>
      <c r="I70" s="53">
        <v>45988</v>
      </c>
    </row>
    <row r="71" spans="1:9" s="43" customFormat="1" ht="15" x14ac:dyDescent="0.25">
      <c r="A71" s="67" t="s">
        <v>274</v>
      </c>
      <c r="B71" s="43" t="s">
        <v>275</v>
      </c>
      <c r="C71" s="60">
        <v>4</v>
      </c>
      <c r="D71" s="61">
        <v>1.4636</v>
      </c>
      <c r="E71" s="59" t="s">
        <v>150</v>
      </c>
      <c r="G71" s="55"/>
      <c r="H71" s="53">
        <v>44985</v>
      </c>
      <c r="I71" s="53">
        <v>45989</v>
      </c>
    </row>
    <row r="72" spans="1:9" s="43" customFormat="1" ht="15" x14ac:dyDescent="0.25">
      <c r="A72" s="71" t="s">
        <v>276</v>
      </c>
      <c r="B72" s="50" t="s">
        <v>277</v>
      </c>
      <c r="C72" s="51">
        <v>2.2999999999999998</v>
      </c>
      <c r="D72" s="52">
        <v>1.0295000000000001</v>
      </c>
      <c r="E72" s="77" t="s">
        <v>150</v>
      </c>
      <c r="G72" s="55"/>
      <c r="H72" s="53">
        <v>44986</v>
      </c>
      <c r="I72" s="53">
        <v>45990</v>
      </c>
    </row>
    <row r="73" spans="1:9" s="43" customFormat="1" ht="15" x14ac:dyDescent="0.25">
      <c r="A73" s="67" t="s">
        <v>278</v>
      </c>
      <c r="B73" s="43" t="s">
        <v>279</v>
      </c>
      <c r="C73" s="60">
        <v>5.6</v>
      </c>
      <c r="D73" s="61">
        <v>2.4586999999999999</v>
      </c>
      <c r="E73" s="59" t="s">
        <v>150</v>
      </c>
      <c r="G73" s="55"/>
      <c r="H73" s="53">
        <v>44987</v>
      </c>
      <c r="I73" s="53">
        <v>45991</v>
      </c>
    </row>
    <row r="74" spans="1:9" s="43" customFormat="1" ht="15" x14ac:dyDescent="0.25">
      <c r="A74" s="67" t="s">
        <v>280</v>
      </c>
      <c r="B74" s="43" t="s">
        <v>281</v>
      </c>
      <c r="C74" s="60">
        <v>3.6</v>
      </c>
      <c r="D74" s="61">
        <v>1.2468999999999999</v>
      </c>
      <c r="E74" s="59" t="s">
        <v>150</v>
      </c>
      <c r="G74" s="55"/>
      <c r="H74" s="53">
        <v>44988</v>
      </c>
      <c r="I74" s="53">
        <v>45992</v>
      </c>
    </row>
    <row r="75" spans="1:9" s="43" customFormat="1" ht="15" x14ac:dyDescent="0.25">
      <c r="A75" s="67" t="s">
        <v>282</v>
      </c>
      <c r="B75" s="43" t="s">
        <v>283</v>
      </c>
      <c r="C75" s="60">
        <v>3.8</v>
      </c>
      <c r="D75" s="61">
        <v>2.7867999999999999</v>
      </c>
      <c r="E75" s="59" t="s">
        <v>150</v>
      </c>
      <c r="G75" s="55"/>
      <c r="H75" s="53">
        <v>44989</v>
      </c>
      <c r="I75" s="53">
        <v>45993</v>
      </c>
    </row>
    <row r="76" spans="1:9" s="43" customFormat="1" ht="15" x14ac:dyDescent="0.25">
      <c r="A76" s="67" t="s">
        <v>284</v>
      </c>
      <c r="B76" s="43" t="s">
        <v>285</v>
      </c>
      <c r="C76" s="60">
        <v>2.8</v>
      </c>
      <c r="D76" s="61">
        <v>1.6362000000000001</v>
      </c>
      <c r="E76" s="59" t="s">
        <v>150</v>
      </c>
      <c r="G76" s="55"/>
      <c r="H76" s="53">
        <v>44990</v>
      </c>
      <c r="I76" s="53">
        <v>45994</v>
      </c>
    </row>
    <row r="77" spans="1:9" s="43" customFormat="1" ht="15" x14ac:dyDescent="0.25">
      <c r="A77" s="71" t="s">
        <v>286</v>
      </c>
      <c r="B77" s="50" t="s">
        <v>287</v>
      </c>
      <c r="C77" s="51">
        <v>1.7</v>
      </c>
      <c r="D77" s="52">
        <v>1.0409999999999999</v>
      </c>
      <c r="E77" s="77" t="s">
        <v>150</v>
      </c>
      <c r="G77" s="55"/>
      <c r="H77" s="53">
        <v>44991</v>
      </c>
      <c r="I77" s="53">
        <v>45995</v>
      </c>
    </row>
    <row r="78" spans="1:9" s="43" customFormat="1" ht="15" x14ac:dyDescent="0.25">
      <c r="A78" s="67" t="s">
        <v>288</v>
      </c>
      <c r="B78" s="43" t="s">
        <v>289</v>
      </c>
      <c r="C78" s="60">
        <v>3.3</v>
      </c>
      <c r="D78" s="61">
        <v>1.4657</v>
      </c>
      <c r="E78" s="59" t="s">
        <v>150</v>
      </c>
      <c r="G78" s="55"/>
      <c r="H78" s="53">
        <v>44992</v>
      </c>
      <c r="I78" s="53">
        <v>45996</v>
      </c>
    </row>
    <row r="79" spans="1:9" s="43" customFormat="1" ht="15" x14ac:dyDescent="0.25">
      <c r="A79" s="67" t="s">
        <v>290</v>
      </c>
      <c r="B79" s="43" t="s">
        <v>291</v>
      </c>
      <c r="C79" s="60">
        <v>2.2999999999999998</v>
      </c>
      <c r="D79" s="61">
        <v>1.2110000000000001</v>
      </c>
      <c r="E79" s="59" t="s">
        <v>150</v>
      </c>
      <c r="G79" s="55"/>
      <c r="H79" s="53">
        <v>44993</v>
      </c>
      <c r="I79" s="53">
        <v>45997</v>
      </c>
    </row>
    <row r="80" spans="1:9" s="43" customFormat="1" ht="15" x14ac:dyDescent="0.25">
      <c r="A80" s="67" t="s">
        <v>292</v>
      </c>
      <c r="B80" s="43" t="s">
        <v>293</v>
      </c>
      <c r="C80" s="60">
        <v>1.6</v>
      </c>
      <c r="D80" s="61">
        <v>0.82120000000000004</v>
      </c>
      <c r="E80" s="59" t="s">
        <v>150</v>
      </c>
      <c r="G80" s="55"/>
      <c r="H80" s="53">
        <v>44994</v>
      </c>
      <c r="I80" s="53">
        <v>45998</v>
      </c>
    </row>
    <row r="81" spans="1:9" s="43" customFormat="1" ht="15" x14ac:dyDescent="0.25">
      <c r="A81" s="67" t="s">
        <v>294</v>
      </c>
      <c r="B81" s="43" t="s">
        <v>295</v>
      </c>
      <c r="C81" s="60">
        <v>3.4</v>
      </c>
      <c r="D81" s="61">
        <v>2.0825</v>
      </c>
      <c r="E81" s="59" t="s">
        <v>175</v>
      </c>
      <c r="G81" s="55"/>
      <c r="H81" s="53">
        <v>44995</v>
      </c>
      <c r="I81" s="53">
        <v>45999</v>
      </c>
    </row>
    <row r="82" spans="1:9" s="43" customFormat="1" ht="15" x14ac:dyDescent="0.25">
      <c r="A82" s="71" t="s">
        <v>296</v>
      </c>
      <c r="B82" s="50" t="s">
        <v>297</v>
      </c>
      <c r="C82" s="51">
        <v>2.5</v>
      </c>
      <c r="D82" s="52">
        <v>1.6924999999999999</v>
      </c>
      <c r="E82" s="77" t="s">
        <v>175</v>
      </c>
      <c r="G82" s="55"/>
      <c r="H82" s="53">
        <v>44996</v>
      </c>
      <c r="I82" s="53">
        <v>46000</v>
      </c>
    </row>
    <row r="83" spans="1:9" s="43" customFormat="1" ht="15" x14ac:dyDescent="0.25">
      <c r="A83" s="67" t="s">
        <v>298</v>
      </c>
      <c r="B83" s="43" t="s">
        <v>299</v>
      </c>
      <c r="C83" s="60">
        <v>1.9</v>
      </c>
      <c r="D83" s="61">
        <v>1.2683</v>
      </c>
      <c r="E83" s="59" t="s">
        <v>175</v>
      </c>
      <c r="G83" s="55"/>
      <c r="H83" s="53">
        <v>44997</v>
      </c>
      <c r="I83" s="53">
        <v>46001</v>
      </c>
    </row>
    <row r="84" spans="1:9" s="43" customFormat="1" ht="15" x14ac:dyDescent="0.25">
      <c r="A84" s="67" t="s">
        <v>301</v>
      </c>
      <c r="B84" s="43" t="s">
        <v>302</v>
      </c>
      <c r="C84" s="60">
        <v>3.7</v>
      </c>
      <c r="D84" s="61">
        <v>2.1848999999999998</v>
      </c>
      <c r="E84" s="59" t="s">
        <v>150</v>
      </c>
      <c r="G84" s="55"/>
      <c r="H84" s="53">
        <v>44998</v>
      </c>
      <c r="I84" s="53">
        <v>46002</v>
      </c>
    </row>
    <row r="85" spans="1:9" s="43" customFormat="1" ht="15" x14ac:dyDescent="0.25">
      <c r="A85" s="67" t="s">
        <v>303</v>
      </c>
      <c r="B85" s="43" t="s">
        <v>304</v>
      </c>
      <c r="C85" s="60">
        <v>2.4</v>
      </c>
      <c r="D85" s="61">
        <v>1.2253000000000001</v>
      </c>
      <c r="E85" s="59" t="s">
        <v>150</v>
      </c>
      <c r="G85" s="55"/>
      <c r="H85" s="53">
        <v>44999</v>
      </c>
      <c r="I85" s="53">
        <v>46003</v>
      </c>
    </row>
    <row r="86" spans="1:9" s="43" customFormat="1" ht="15" x14ac:dyDescent="0.25">
      <c r="A86" s="67" t="s">
        <v>305</v>
      </c>
      <c r="B86" s="43" t="s">
        <v>306</v>
      </c>
      <c r="C86" s="60">
        <v>2</v>
      </c>
      <c r="D86" s="61">
        <v>1.0039</v>
      </c>
      <c r="E86" s="59" t="s">
        <v>150</v>
      </c>
      <c r="G86" s="55"/>
      <c r="H86" s="53">
        <v>45000</v>
      </c>
      <c r="I86" s="53">
        <v>46004</v>
      </c>
    </row>
    <row r="87" spans="1:9" s="43" customFormat="1" ht="15" x14ac:dyDescent="0.25">
      <c r="A87" s="71" t="s">
        <v>307</v>
      </c>
      <c r="B87" s="50" t="s">
        <v>308</v>
      </c>
      <c r="C87" s="51">
        <v>7.4</v>
      </c>
      <c r="D87" s="52">
        <v>4.2691999999999997</v>
      </c>
      <c r="E87" s="77" t="s">
        <v>227</v>
      </c>
      <c r="G87" s="55"/>
      <c r="H87" s="53">
        <v>45001</v>
      </c>
      <c r="I87" s="53">
        <v>46005</v>
      </c>
    </row>
    <row r="88" spans="1:9" s="43" customFormat="1" ht="15" x14ac:dyDescent="0.25">
      <c r="A88" s="67" t="s">
        <v>309</v>
      </c>
      <c r="B88" s="43" t="s">
        <v>310</v>
      </c>
      <c r="C88" s="60">
        <v>6.8</v>
      </c>
      <c r="D88" s="61">
        <v>2.4262999999999999</v>
      </c>
      <c r="E88" s="59" t="s">
        <v>227</v>
      </c>
      <c r="G88" s="55"/>
      <c r="H88" s="53">
        <v>45002</v>
      </c>
      <c r="I88" s="53">
        <v>46006</v>
      </c>
    </row>
    <row r="89" spans="1:9" s="43" customFormat="1" ht="15" x14ac:dyDescent="0.25">
      <c r="A89" s="67" t="s">
        <v>311</v>
      </c>
      <c r="B89" s="43" t="s">
        <v>312</v>
      </c>
      <c r="C89" s="60">
        <v>5.6</v>
      </c>
      <c r="D89" s="61">
        <v>1.7403</v>
      </c>
      <c r="E89" s="59" t="s">
        <v>1749</v>
      </c>
      <c r="G89" s="55"/>
      <c r="H89" s="53">
        <v>45003</v>
      </c>
      <c r="I89" s="53">
        <v>46007</v>
      </c>
    </row>
    <row r="90" spans="1:9" s="43" customFormat="1" ht="15" x14ac:dyDescent="0.25">
      <c r="A90" s="67" t="s">
        <v>313</v>
      </c>
      <c r="B90" s="43" t="s">
        <v>314</v>
      </c>
      <c r="C90" s="60">
        <v>9.9</v>
      </c>
      <c r="D90" s="61">
        <v>3.3509000000000002</v>
      </c>
      <c r="E90" s="59" t="s">
        <v>150</v>
      </c>
      <c r="G90" s="55"/>
      <c r="H90" s="53">
        <v>45004</v>
      </c>
      <c r="I90" s="53">
        <v>46008</v>
      </c>
    </row>
    <row r="91" spans="1:9" s="43" customFormat="1" ht="15" x14ac:dyDescent="0.25">
      <c r="A91" s="67" t="s">
        <v>315</v>
      </c>
      <c r="B91" s="43" t="s">
        <v>316</v>
      </c>
      <c r="C91" s="60">
        <v>5</v>
      </c>
      <c r="D91" s="61">
        <v>2.1768000000000001</v>
      </c>
      <c r="E91" s="59" t="s">
        <v>248</v>
      </c>
      <c r="G91" s="55"/>
      <c r="H91" s="53">
        <v>45005</v>
      </c>
      <c r="I91" s="53">
        <v>46009</v>
      </c>
    </row>
    <row r="92" spans="1:9" s="43" customFormat="1" ht="15" x14ac:dyDescent="0.25">
      <c r="A92" s="71" t="s">
        <v>317</v>
      </c>
      <c r="B92" s="50" t="s">
        <v>318</v>
      </c>
      <c r="C92" s="51">
        <v>3.8</v>
      </c>
      <c r="D92" s="52">
        <v>1.5613999999999999</v>
      </c>
      <c r="E92" s="77" t="s">
        <v>300</v>
      </c>
      <c r="G92" s="55"/>
      <c r="H92" s="53">
        <v>45006</v>
      </c>
      <c r="I92" s="53">
        <v>46010</v>
      </c>
    </row>
    <row r="93" spans="1:9" s="43" customFormat="1" ht="15" x14ac:dyDescent="0.25">
      <c r="A93" s="67" t="s">
        <v>319</v>
      </c>
      <c r="B93" s="43" t="s">
        <v>320</v>
      </c>
      <c r="C93" s="60">
        <v>3.2</v>
      </c>
      <c r="D93" s="61">
        <v>1.4954000000000001</v>
      </c>
      <c r="E93" s="59" t="s">
        <v>150</v>
      </c>
      <c r="G93" s="55"/>
      <c r="H93" s="53">
        <v>45007</v>
      </c>
      <c r="I93" s="53">
        <v>46011</v>
      </c>
    </row>
    <row r="94" spans="1:9" s="43" customFormat="1" ht="15" x14ac:dyDescent="0.25">
      <c r="A94" s="67" t="s">
        <v>321</v>
      </c>
      <c r="B94" s="43" t="s">
        <v>322</v>
      </c>
      <c r="C94" s="60">
        <v>2</v>
      </c>
      <c r="D94" s="61">
        <v>0.71230000000000004</v>
      </c>
      <c r="E94" s="59" t="s">
        <v>150</v>
      </c>
      <c r="G94" s="55"/>
      <c r="H94" s="53">
        <v>45008</v>
      </c>
      <c r="I94" s="53">
        <v>46012</v>
      </c>
    </row>
    <row r="95" spans="1:9" s="43" customFormat="1" ht="15" x14ac:dyDescent="0.25">
      <c r="A95" s="67" t="s">
        <v>323</v>
      </c>
      <c r="B95" s="43" t="s">
        <v>324</v>
      </c>
      <c r="C95" s="60">
        <v>4.0999999999999996</v>
      </c>
      <c r="D95" s="61">
        <v>1.6821999999999999</v>
      </c>
      <c r="E95" s="59" t="s">
        <v>150</v>
      </c>
      <c r="G95" s="55"/>
      <c r="H95" s="53">
        <v>45009</v>
      </c>
      <c r="I95" s="53">
        <v>46013</v>
      </c>
    </row>
    <row r="96" spans="1:9" s="43" customFormat="1" ht="15" x14ac:dyDescent="0.25">
      <c r="A96" s="67" t="s">
        <v>325</v>
      </c>
      <c r="B96" s="43" t="s">
        <v>326</v>
      </c>
      <c r="C96" s="60">
        <v>1.9</v>
      </c>
      <c r="D96" s="61">
        <v>0.8518</v>
      </c>
      <c r="E96" s="59" t="s">
        <v>150</v>
      </c>
      <c r="G96" s="55"/>
      <c r="H96" s="53">
        <v>45010</v>
      </c>
      <c r="I96" s="53">
        <v>46014</v>
      </c>
    </row>
    <row r="97" spans="1:9" s="43" customFormat="1" ht="15" x14ac:dyDescent="0.25">
      <c r="A97" s="71" t="s">
        <v>327</v>
      </c>
      <c r="B97" s="50" t="s">
        <v>328</v>
      </c>
      <c r="C97" s="51">
        <v>4.7</v>
      </c>
      <c r="D97" s="52">
        <v>3.6221000000000001</v>
      </c>
      <c r="E97" s="77" t="s">
        <v>175</v>
      </c>
      <c r="G97" s="55"/>
      <c r="H97" s="53">
        <v>45011</v>
      </c>
      <c r="I97" s="53">
        <v>46015</v>
      </c>
    </row>
    <row r="98" spans="1:9" s="43" customFormat="1" ht="15" x14ac:dyDescent="0.25">
      <c r="A98" s="67" t="s">
        <v>329</v>
      </c>
      <c r="B98" s="43" t="s">
        <v>330</v>
      </c>
      <c r="C98" s="60">
        <v>2.2999999999999998</v>
      </c>
      <c r="D98" s="61">
        <v>2.0842999999999998</v>
      </c>
      <c r="E98" s="59" t="s">
        <v>175</v>
      </c>
      <c r="G98" s="55"/>
      <c r="H98" s="53">
        <v>45012</v>
      </c>
      <c r="I98" s="53">
        <v>46016</v>
      </c>
    </row>
    <row r="99" spans="1:9" s="43" customFormat="1" ht="15" x14ac:dyDescent="0.25">
      <c r="A99" s="67" t="s">
        <v>331</v>
      </c>
      <c r="B99" s="43" t="s">
        <v>332</v>
      </c>
      <c r="C99" s="60">
        <v>3.7</v>
      </c>
      <c r="D99" s="61">
        <v>1.9670000000000001</v>
      </c>
      <c r="E99" s="59" t="s">
        <v>150</v>
      </c>
      <c r="G99" s="55"/>
      <c r="H99" s="53">
        <v>45013</v>
      </c>
      <c r="I99" s="53">
        <v>46017</v>
      </c>
    </row>
    <row r="100" spans="1:9" s="43" customFormat="1" ht="15" x14ac:dyDescent="0.25">
      <c r="A100" s="67" t="s">
        <v>333</v>
      </c>
      <c r="B100" s="43" t="s">
        <v>334</v>
      </c>
      <c r="C100" s="60">
        <v>4</v>
      </c>
      <c r="D100" s="61">
        <v>2.0503</v>
      </c>
      <c r="E100" s="59" t="s">
        <v>150</v>
      </c>
      <c r="G100" s="55"/>
      <c r="H100" s="53">
        <v>45014</v>
      </c>
      <c r="I100" s="53">
        <v>46018</v>
      </c>
    </row>
    <row r="101" spans="1:9" s="43" customFormat="1" ht="15" x14ac:dyDescent="0.25">
      <c r="A101" s="67" t="s">
        <v>335</v>
      </c>
      <c r="B101" s="43" t="s">
        <v>336</v>
      </c>
      <c r="C101" s="60">
        <v>1.9</v>
      </c>
      <c r="D101" s="61">
        <v>1.6713</v>
      </c>
      <c r="E101" s="59" t="s">
        <v>175</v>
      </c>
      <c r="G101" s="55"/>
      <c r="H101" s="53">
        <v>45015</v>
      </c>
      <c r="I101" s="53">
        <v>46019</v>
      </c>
    </row>
    <row r="102" spans="1:9" s="43" customFormat="1" ht="15" x14ac:dyDescent="0.25">
      <c r="A102" s="71" t="s">
        <v>338</v>
      </c>
      <c r="B102" s="50" t="s">
        <v>339</v>
      </c>
      <c r="C102" s="51">
        <v>4</v>
      </c>
      <c r="D102" s="52">
        <v>1.1181000000000001</v>
      </c>
      <c r="E102" s="77" t="s">
        <v>248</v>
      </c>
      <c r="G102" s="55"/>
      <c r="H102" s="53">
        <v>45016</v>
      </c>
      <c r="I102" s="53">
        <v>46020</v>
      </c>
    </row>
    <row r="103" spans="1:9" s="43" customFormat="1" ht="15" x14ac:dyDescent="0.25">
      <c r="A103" s="67" t="s">
        <v>340</v>
      </c>
      <c r="B103" s="43" t="s">
        <v>341</v>
      </c>
      <c r="C103" s="60">
        <v>3.2</v>
      </c>
      <c r="D103" s="61">
        <v>0.67859999999999998</v>
      </c>
      <c r="E103" s="59" t="s">
        <v>300</v>
      </c>
      <c r="G103" s="55"/>
      <c r="H103" s="53">
        <v>45017</v>
      </c>
      <c r="I103" s="53">
        <v>46021</v>
      </c>
    </row>
    <row r="104" spans="1:9" s="43" customFormat="1" ht="15" x14ac:dyDescent="0.25">
      <c r="A104" s="67" t="s">
        <v>342</v>
      </c>
      <c r="B104" s="43" t="s">
        <v>343</v>
      </c>
      <c r="C104" s="60">
        <v>2.2000000000000002</v>
      </c>
      <c r="D104" s="61">
        <v>0.97499999999999998</v>
      </c>
      <c r="E104" s="59" t="s">
        <v>150</v>
      </c>
      <c r="G104" s="55"/>
      <c r="H104" s="53">
        <v>45018</v>
      </c>
      <c r="I104" s="53">
        <v>46022</v>
      </c>
    </row>
    <row r="105" spans="1:9" s="43" customFormat="1" ht="15" x14ac:dyDescent="0.25">
      <c r="A105" s="67" t="s">
        <v>344</v>
      </c>
      <c r="B105" s="43" t="s">
        <v>345</v>
      </c>
      <c r="C105" s="60">
        <v>3.2</v>
      </c>
      <c r="D105" s="61">
        <v>1.6489</v>
      </c>
      <c r="E105" s="59" t="s">
        <v>175</v>
      </c>
      <c r="G105" s="55"/>
      <c r="H105" s="53">
        <v>45019</v>
      </c>
      <c r="I105" s="53">
        <v>46023</v>
      </c>
    </row>
    <row r="106" spans="1:9" s="43" customFormat="1" ht="15" x14ac:dyDescent="0.25">
      <c r="A106" s="67" t="s">
        <v>346</v>
      </c>
      <c r="B106" s="43" t="s">
        <v>347</v>
      </c>
      <c r="C106" s="60">
        <v>2.9</v>
      </c>
      <c r="D106" s="61">
        <v>0.90390000000000004</v>
      </c>
      <c r="E106" s="59" t="s">
        <v>150</v>
      </c>
      <c r="G106" s="55"/>
      <c r="H106" s="53">
        <v>45020</v>
      </c>
      <c r="I106" s="53">
        <v>46024</v>
      </c>
    </row>
    <row r="107" spans="1:9" s="43" customFormat="1" ht="15" x14ac:dyDescent="0.25">
      <c r="A107" s="71" t="s">
        <v>348</v>
      </c>
      <c r="B107" s="50" t="s">
        <v>349</v>
      </c>
      <c r="C107" s="51">
        <v>3.6</v>
      </c>
      <c r="D107" s="52">
        <v>3.3431000000000002</v>
      </c>
      <c r="E107" s="77" t="s">
        <v>175</v>
      </c>
      <c r="G107" s="55"/>
      <c r="H107" s="53">
        <v>45021</v>
      </c>
      <c r="I107" s="53">
        <v>46025</v>
      </c>
    </row>
    <row r="108" spans="1:9" s="43" customFormat="1" ht="15" x14ac:dyDescent="0.25">
      <c r="A108" s="67" t="s">
        <v>350</v>
      </c>
      <c r="B108" s="43" t="s">
        <v>351</v>
      </c>
      <c r="C108" s="60">
        <v>1.3</v>
      </c>
      <c r="D108" s="61">
        <v>1.5641</v>
      </c>
      <c r="E108" s="59" t="s">
        <v>175</v>
      </c>
      <c r="G108" s="55"/>
      <c r="H108" s="53">
        <v>45022</v>
      </c>
      <c r="I108" s="53">
        <v>46026</v>
      </c>
    </row>
    <row r="109" spans="1:9" s="43" customFormat="1" ht="15" x14ac:dyDescent="0.25">
      <c r="A109" s="67" t="s">
        <v>352</v>
      </c>
      <c r="B109" s="43" t="s">
        <v>353</v>
      </c>
      <c r="C109" s="60">
        <v>3.4</v>
      </c>
      <c r="D109" s="61">
        <v>2.3003999999999998</v>
      </c>
      <c r="E109" s="59" t="s">
        <v>175</v>
      </c>
      <c r="G109" s="55"/>
      <c r="H109" s="53">
        <v>45023</v>
      </c>
      <c r="I109" s="53">
        <v>46027</v>
      </c>
    </row>
    <row r="110" spans="1:9" s="43" customFormat="1" ht="15" x14ac:dyDescent="0.25">
      <c r="A110" s="67" t="s">
        <v>354</v>
      </c>
      <c r="B110" s="43" t="s">
        <v>355</v>
      </c>
      <c r="C110" s="60">
        <v>1.6</v>
      </c>
      <c r="D110" s="61">
        <v>1.3652</v>
      </c>
      <c r="E110" s="59" t="s">
        <v>175</v>
      </c>
      <c r="G110" s="55"/>
      <c r="H110" s="53">
        <v>45024</v>
      </c>
      <c r="I110" s="53">
        <v>46028</v>
      </c>
    </row>
    <row r="111" spans="1:9" s="43" customFormat="1" ht="15" x14ac:dyDescent="0.25">
      <c r="A111" s="67" t="s">
        <v>356</v>
      </c>
      <c r="B111" s="43" t="s">
        <v>357</v>
      </c>
      <c r="C111" s="60">
        <v>2</v>
      </c>
      <c r="D111" s="61">
        <v>1.9036999999999999</v>
      </c>
      <c r="E111" s="59" t="s">
        <v>175</v>
      </c>
      <c r="G111" s="55"/>
      <c r="H111" s="53">
        <v>45025</v>
      </c>
      <c r="I111" s="53">
        <v>46029</v>
      </c>
    </row>
    <row r="112" spans="1:9" s="43" customFormat="1" ht="15" x14ac:dyDescent="0.25">
      <c r="A112" s="71" t="s">
        <v>358</v>
      </c>
      <c r="B112" s="50" t="s">
        <v>359</v>
      </c>
      <c r="C112" s="51">
        <v>7.6</v>
      </c>
      <c r="D112" s="52">
        <v>5.5663999999999998</v>
      </c>
      <c r="E112" s="77" t="s">
        <v>150</v>
      </c>
      <c r="G112" s="55"/>
      <c r="H112" s="53">
        <v>45026</v>
      </c>
      <c r="I112" s="53">
        <v>46030</v>
      </c>
    </row>
    <row r="113" spans="1:9" s="43" customFormat="1" ht="15" x14ac:dyDescent="0.25">
      <c r="A113" s="67" t="s">
        <v>360</v>
      </c>
      <c r="B113" s="43" t="s">
        <v>361</v>
      </c>
      <c r="C113" s="60">
        <v>3</v>
      </c>
      <c r="D113" s="61">
        <v>3.1888999999999998</v>
      </c>
      <c r="E113" s="59" t="s">
        <v>150</v>
      </c>
      <c r="G113" s="55"/>
      <c r="H113" s="53">
        <v>45027</v>
      </c>
      <c r="I113" s="53">
        <v>46031</v>
      </c>
    </row>
    <row r="114" spans="1:9" s="43" customFormat="1" ht="15" x14ac:dyDescent="0.25">
      <c r="A114" s="67" t="s">
        <v>362</v>
      </c>
      <c r="B114" s="43" t="s">
        <v>363</v>
      </c>
      <c r="C114" s="60">
        <v>2.2999999999999998</v>
      </c>
      <c r="D114" s="61">
        <v>2.7452999999999999</v>
      </c>
      <c r="E114" s="59" t="s">
        <v>150</v>
      </c>
      <c r="G114" s="55"/>
      <c r="H114" s="53">
        <v>45028</v>
      </c>
      <c r="I114" s="53">
        <v>46032</v>
      </c>
    </row>
    <row r="115" spans="1:9" s="43" customFormat="1" ht="15" x14ac:dyDescent="0.25">
      <c r="A115" s="67" t="s">
        <v>364</v>
      </c>
      <c r="B115" s="43" t="s">
        <v>365</v>
      </c>
      <c r="C115" s="60">
        <v>4.9000000000000004</v>
      </c>
      <c r="D115" s="61">
        <v>3.8386</v>
      </c>
      <c r="E115" s="59" t="s">
        <v>150</v>
      </c>
      <c r="G115" s="55"/>
      <c r="H115" s="53">
        <v>45029</v>
      </c>
      <c r="I115" s="53">
        <v>46033</v>
      </c>
    </row>
    <row r="116" spans="1:9" s="43" customFormat="1" ht="15" x14ac:dyDescent="0.25">
      <c r="A116" s="67" t="s">
        <v>366</v>
      </c>
      <c r="B116" s="43" t="s">
        <v>367</v>
      </c>
      <c r="C116" s="60">
        <v>2.6</v>
      </c>
      <c r="D116" s="61">
        <v>1.6563000000000001</v>
      </c>
      <c r="E116" s="59" t="s">
        <v>150</v>
      </c>
      <c r="G116" s="55"/>
      <c r="H116" s="53">
        <v>45030</v>
      </c>
      <c r="I116" s="53">
        <v>46034</v>
      </c>
    </row>
    <row r="117" spans="1:9" s="43" customFormat="1" ht="15" x14ac:dyDescent="0.25">
      <c r="A117" s="71" t="s">
        <v>368</v>
      </c>
      <c r="B117" s="50" t="s">
        <v>369</v>
      </c>
      <c r="C117" s="51">
        <v>2.2000000000000002</v>
      </c>
      <c r="D117" s="52">
        <v>1.2442</v>
      </c>
      <c r="E117" s="77" t="s">
        <v>150</v>
      </c>
      <c r="G117" s="55"/>
      <c r="H117" s="53">
        <v>45031</v>
      </c>
      <c r="I117" s="53">
        <v>46035</v>
      </c>
    </row>
    <row r="118" spans="1:9" s="43" customFormat="1" ht="15" x14ac:dyDescent="0.25">
      <c r="A118" s="67" t="s">
        <v>370</v>
      </c>
      <c r="B118" s="43" t="s">
        <v>371</v>
      </c>
      <c r="C118" s="60">
        <v>5.7</v>
      </c>
      <c r="D118" s="61">
        <v>2.1042000000000001</v>
      </c>
      <c r="E118" s="59" t="s">
        <v>150</v>
      </c>
      <c r="G118" s="55"/>
      <c r="H118" s="53">
        <v>45032</v>
      </c>
      <c r="I118" s="53">
        <v>46036</v>
      </c>
    </row>
    <row r="119" spans="1:9" s="43" customFormat="1" ht="15" x14ac:dyDescent="0.25">
      <c r="A119" s="67" t="s">
        <v>372</v>
      </c>
      <c r="B119" s="43" t="s">
        <v>373</v>
      </c>
      <c r="C119" s="60">
        <v>3.8</v>
      </c>
      <c r="D119" s="61">
        <v>1.2927</v>
      </c>
      <c r="E119" s="59" t="s">
        <v>150</v>
      </c>
      <c r="G119" s="55"/>
      <c r="H119" s="53">
        <v>45033</v>
      </c>
      <c r="I119" s="53">
        <v>46037</v>
      </c>
    </row>
    <row r="120" spans="1:9" s="43" customFormat="1" ht="15" x14ac:dyDescent="0.25">
      <c r="A120" s="67" t="s">
        <v>374</v>
      </c>
      <c r="B120" s="43" t="s">
        <v>375</v>
      </c>
      <c r="C120" s="60">
        <v>1.9</v>
      </c>
      <c r="D120" s="61">
        <v>1.228</v>
      </c>
      <c r="E120" s="59" t="s">
        <v>175</v>
      </c>
      <c r="G120" s="55"/>
      <c r="H120" s="53">
        <v>45034</v>
      </c>
      <c r="I120" s="53">
        <v>46038</v>
      </c>
    </row>
    <row r="121" spans="1:9" s="43" customFormat="1" ht="15" x14ac:dyDescent="0.25">
      <c r="A121" s="67" t="s">
        <v>376</v>
      </c>
      <c r="B121" s="43" t="s">
        <v>377</v>
      </c>
      <c r="C121" s="60">
        <v>1.7</v>
      </c>
      <c r="D121" s="61">
        <v>0.80589999999999995</v>
      </c>
      <c r="E121" s="59" t="s">
        <v>150</v>
      </c>
      <c r="G121" s="55"/>
      <c r="H121" s="53">
        <v>45035</v>
      </c>
      <c r="I121" s="53">
        <v>46039</v>
      </c>
    </row>
    <row r="122" spans="1:9" s="43" customFormat="1" ht="15" x14ac:dyDescent="0.25">
      <c r="A122" s="71" t="s">
        <v>378</v>
      </c>
      <c r="B122" s="50" t="s">
        <v>379</v>
      </c>
      <c r="C122" s="51">
        <v>3.4</v>
      </c>
      <c r="D122" s="52">
        <v>2.0512000000000001</v>
      </c>
      <c r="E122" s="77" t="s">
        <v>175</v>
      </c>
      <c r="G122" s="55"/>
      <c r="H122" s="53">
        <v>45036</v>
      </c>
      <c r="I122" s="53">
        <v>46040</v>
      </c>
    </row>
    <row r="123" spans="1:9" s="43" customFormat="1" ht="15" x14ac:dyDescent="0.25">
      <c r="A123" s="67" t="s">
        <v>380</v>
      </c>
      <c r="B123" s="43" t="s">
        <v>381</v>
      </c>
      <c r="C123" s="60">
        <v>2.1</v>
      </c>
      <c r="D123" s="61">
        <v>1.1307</v>
      </c>
      <c r="E123" s="59" t="s">
        <v>175</v>
      </c>
      <c r="G123" s="55"/>
      <c r="H123" s="53">
        <v>45037</v>
      </c>
      <c r="I123" s="53">
        <v>46041</v>
      </c>
    </row>
    <row r="124" spans="1:9" s="43" customFormat="1" ht="15" x14ac:dyDescent="0.25">
      <c r="A124" s="67" t="s">
        <v>382</v>
      </c>
      <c r="B124" s="43" t="s">
        <v>383</v>
      </c>
      <c r="C124" s="60">
        <v>2.8</v>
      </c>
      <c r="D124" s="61">
        <v>0.91759999999999997</v>
      </c>
      <c r="E124" s="59" t="s">
        <v>150</v>
      </c>
      <c r="G124" s="55"/>
      <c r="H124" s="53">
        <v>45038</v>
      </c>
      <c r="I124" s="53">
        <v>46042</v>
      </c>
    </row>
    <row r="125" spans="1:9" s="43" customFormat="1" ht="15" x14ac:dyDescent="0.25">
      <c r="A125" s="67" t="s">
        <v>384</v>
      </c>
      <c r="B125" s="43" t="s">
        <v>385</v>
      </c>
      <c r="C125" s="60">
        <v>2</v>
      </c>
      <c r="D125" s="61">
        <v>0.59919999999999995</v>
      </c>
      <c r="E125" s="59" t="s">
        <v>150</v>
      </c>
      <c r="G125" s="55"/>
      <c r="H125" s="53">
        <v>45039</v>
      </c>
      <c r="I125" s="53">
        <v>46043</v>
      </c>
    </row>
    <row r="126" spans="1:9" s="43" customFormat="1" ht="15" x14ac:dyDescent="0.25">
      <c r="A126" s="67" t="s">
        <v>386</v>
      </c>
      <c r="B126" s="43" t="s">
        <v>387</v>
      </c>
      <c r="C126" s="60">
        <v>4.2</v>
      </c>
      <c r="D126" s="61">
        <v>1.4454</v>
      </c>
      <c r="E126" s="59" t="s">
        <v>150</v>
      </c>
      <c r="G126" s="55"/>
      <c r="H126" s="53">
        <v>45040</v>
      </c>
      <c r="I126" s="53">
        <v>46044</v>
      </c>
    </row>
    <row r="127" spans="1:9" s="43" customFormat="1" ht="15" x14ac:dyDescent="0.25">
      <c r="A127" s="71" t="s">
        <v>388</v>
      </c>
      <c r="B127" s="50" t="s">
        <v>389</v>
      </c>
      <c r="C127" s="51">
        <v>3.2</v>
      </c>
      <c r="D127" s="52">
        <v>1.1064000000000001</v>
      </c>
      <c r="E127" s="77" t="s">
        <v>150</v>
      </c>
      <c r="G127" s="55"/>
      <c r="H127" s="53">
        <v>45041</v>
      </c>
      <c r="I127" s="53">
        <v>46045</v>
      </c>
    </row>
    <row r="128" spans="1:9" s="43" customFormat="1" ht="15" x14ac:dyDescent="0.25">
      <c r="A128" s="67" t="s">
        <v>390</v>
      </c>
      <c r="B128" s="43" t="s">
        <v>391</v>
      </c>
      <c r="C128" s="60">
        <v>1.9</v>
      </c>
      <c r="D128" s="61">
        <v>0.71540000000000004</v>
      </c>
      <c r="E128" s="59" t="s">
        <v>150</v>
      </c>
      <c r="G128" s="55"/>
      <c r="H128" s="53">
        <v>45042</v>
      </c>
      <c r="I128" s="53">
        <v>46046</v>
      </c>
    </row>
    <row r="129" spans="1:9" s="43" customFormat="1" ht="15" x14ac:dyDescent="0.25">
      <c r="A129" s="67" t="s">
        <v>392</v>
      </c>
      <c r="B129" s="43" t="s">
        <v>393</v>
      </c>
      <c r="C129" s="60">
        <v>4.3</v>
      </c>
      <c r="D129" s="61">
        <v>1.7927</v>
      </c>
      <c r="E129" s="59" t="s">
        <v>150</v>
      </c>
      <c r="G129" s="55"/>
      <c r="H129" s="53">
        <v>45043</v>
      </c>
      <c r="I129" s="53">
        <v>46047</v>
      </c>
    </row>
    <row r="130" spans="1:9" s="43" customFormat="1" ht="15" x14ac:dyDescent="0.25">
      <c r="A130" s="67" t="s">
        <v>394</v>
      </c>
      <c r="B130" s="43" t="s">
        <v>395</v>
      </c>
      <c r="C130" s="60">
        <v>2.5</v>
      </c>
      <c r="D130" s="61">
        <v>0.86329999999999996</v>
      </c>
      <c r="E130" s="59" t="s">
        <v>150</v>
      </c>
      <c r="G130" s="55"/>
      <c r="H130" s="53">
        <v>45044</v>
      </c>
      <c r="I130" s="53">
        <v>46048</v>
      </c>
    </row>
    <row r="131" spans="1:9" s="43" customFormat="1" ht="15" x14ac:dyDescent="0.25">
      <c r="A131" s="67" t="s">
        <v>396</v>
      </c>
      <c r="B131" s="43" t="s">
        <v>397</v>
      </c>
      <c r="C131" s="60">
        <v>1.8</v>
      </c>
      <c r="D131" s="61">
        <v>0.67979999999999996</v>
      </c>
      <c r="E131" s="59" t="s">
        <v>150</v>
      </c>
      <c r="G131" s="55"/>
      <c r="H131" s="53">
        <v>45045</v>
      </c>
      <c r="I131" s="53">
        <v>46049</v>
      </c>
    </row>
    <row r="132" spans="1:9" s="43" customFormat="1" ht="15" x14ac:dyDescent="0.25">
      <c r="A132" s="71" t="s">
        <v>398</v>
      </c>
      <c r="B132" s="50" t="s">
        <v>399</v>
      </c>
      <c r="C132" s="51">
        <v>7.2</v>
      </c>
      <c r="D132" s="52">
        <v>4.3833000000000002</v>
      </c>
      <c r="E132" s="77" t="s">
        <v>150</v>
      </c>
      <c r="G132" s="55"/>
      <c r="H132" s="53">
        <v>45046</v>
      </c>
      <c r="I132" s="53">
        <v>46050</v>
      </c>
    </row>
    <row r="133" spans="1:9" s="43" customFormat="1" ht="15" x14ac:dyDescent="0.25">
      <c r="A133" s="67" t="s">
        <v>400</v>
      </c>
      <c r="B133" s="43" t="s">
        <v>401</v>
      </c>
      <c r="C133" s="60">
        <v>4.3</v>
      </c>
      <c r="D133" s="61">
        <v>3.2450000000000001</v>
      </c>
      <c r="E133" s="59" t="s">
        <v>150</v>
      </c>
      <c r="G133" s="55"/>
      <c r="H133" s="53">
        <v>45047</v>
      </c>
      <c r="I133" s="53">
        <v>46051</v>
      </c>
    </row>
    <row r="134" spans="1:9" s="43" customFormat="1" ht="15" x14ac:dyDescent="0.25">
      <c r="A134" s="67" t="s">
        <v>402</v>
      </c>
      <c r="B134" s="43" t="s">
        <v>403</v>
      </c>
      <c r="C134" s="60">
        <v>2.7</v>
      </c>
      <c r="D134" s="61">
        <v>2.5366</v>
      </c>
      <c r="E134" s="59" t="s">
        <v>150</v>
      </c>
      <c r="G134" s="55"/>
      <c r="H134" s="53">
        <v>45048</v>
      </c>
      <c r="I134" s="53">
        <v>46052</v>
      </c>
    </row>
    <row r="135" spans="1:9" s="43" customFormat="1" ht="15" x14ac:dyDescent="0.25">
      <c r="A135" s="67" t="s">
        <v>404</v>
      </c>
      <c r="B135" s="43" t="s">
        <v>405</v>
      </c>
      <c r="C135" s="60">
        <v>7.2</v>
      </c>
      <c r="D135" s="61">
        <v>3.4773999999999998</v>
      </c>
      <c r="E135" s="59" t="s">
        <v>150</v>
      </c>
      <c r="G135" s="55"/>
      <c r="H135" s="53">
        <v>45049</v>
      </c>
      <c r="I135" s="53">
        <v>46053</v>
      </c>
    </row>
    <row r="136" spans="1:9" s="43" customFormat="1" ht="15" x14ac:dyDescent="0.25">
      <c r="A136" s="67" t="s">
        <v>406</v>
      </c>
      <c r="B136" s="43" t="s">
        <v>407</v>
      </c>
      <c r="C136" s="60">
        <v>4.2</v>
      </c>
      <c r="D136" s="61">
        <v>2.3384999999999998</v>
      </c>
      <c r="E136" s="59" t="s">
        <v>150</v>
      </c>
      <c r="G136" s="55"/>
      <c r="H136" s="53">
        <v>45050</v>
      </c>
      <c r="I136" s="53">
        <v>46054</v>
      </c>
    </row>
    <row r="137" spans="1:9" s="43" customFormat="1" ht="15" x14ac:dyDescent="0.25">
      <c r="A137" s="71" t="s">
        <v>408</v>
      </c>
      <c r="B137" s="50" t="s">
        <v>409</v>
      </c>
      <c r="C137" s="51">
        <v>2.2999999999999998</v>
      </c>
      <c r="D137" s="52">
        <v>1.605</v>
      </c>
      <c r="E137" s="77" t="s">
        <v>150</v>
      </c>
      <c r="G137" s="55"/>
      <c r="H137" s="53">
        <v>45051</v>
      </c>
      <c r="I137" s="53">
        <v>46055</v>
      </c>
    </row>
    <row r="138" spans="1:9" s="43" customFormat="1" ht="15" x14ac:dyDescent="0.25">
      <c r="A138" s="67" t="s">
        <v>410</v>
      </c>
      <c r="B138" s="43" t="s">
        <v>411</v>
      </c>
      <c r="C138" s="60">
        <v>3.8</v>
      </c>
      <c r="D138" s="61">
        <v>4.5854999999999997</v>
      </c>
      <c r="E138" s="59" t="s">
        <v>175</v>
      </c>
      <c r="G138" s="55"/>
      <c r="H138" s="53">
        <v>45052</v>
      </c>
      <c r="I138" s="53">
        <v>46056</v>
      </c>
    </row>
    <row r="139" spans="1:9" s="43" customFormat="1" ht="15" x14ac:dyDescent="0.25">
      <c r="A139" s="67" t="s">
        <v>412</v>
      </c>
      <c r="B139" s="43" t="s">
        <v>413</v>
      </c>
      <c r="C139" s="60">
        <v>4.2</v>
      </c>
      <c r="D139" s="61">
        <v>1.6796</v>
      </c>
      <c r="E139" s="59" t="s">
        <v>150</v>
      </c>
      <c r="G139" s="55"/>
      <c r="H139" s="53">
        <v>45053</v>
      </c>
      <c r="I139" s="53">
        <v>46057</v>
      </c>
    </row>
    <row r="140" spans="1:9" s="43" customFormat="1" ht="15" x14ac:dyDescent="0.25">
      <c r="A140" s="67" t="s">
        <v>414</v>
      </c>
      <c r="B140" s="43" t="s">
        <v>415</v>
      </c>
      <c r="C140" s="60">
        <v>2.7</v>
      </c>
      <c r="D140" s="61">
        <v>1.1375</v>
      </c>
      <c r="E140" s="59" t="s">
        <v>150</v>
      </c>
      <c r="G140" s="55"/>
      <c r="H140" s="53">
        <v>45054</v>
      </c>
      <c r="I140" s="53">
        <v>46058</v>
      </c>
    </row>
    <row r="141" spans="1:9" s="43" customFormat="1" ht="15" x14ac:dyDescent="0.25">
      <c r="A141" s="67" t="s">
        <v>416</v>
      </c>
      <c r="B141" s="43" t="s">
        <v>417</v>
      </c>
      <c r="C141" s="60">
        <v>4.3</v>
      </c>
      <c r="D141" s="61">
        <v>1.5888</v>
      </c>
      <c r="E141" s="59" t="s">
        <v>150</v>
      </c>
      <c r="G141" s="55"/>
      <c r="H141" s="53">
        <v>45055</v>
      </c>
      <c r="I141" s="53">
        <v>46059</v>
      </c>
    </row>
    <row r="142" spans="1:9" s="43" customFormat="1" ht="15" x14ac:dyDescent="0.25">
      <c r="A142" s="71" t="s">
        <v>418</v>
      </c>
      <c r="B142" s="50" t="s">
        <v>419</v>
      </c>
      <c r="C142" s="51">
        <v>3.3</v>
      </c>
      <c r="D142" s="52">
        <v>1.0854999999999999</v>
      </c>
      <c r="E142" s="77" t="s">
        <v>150</v>
      </c>
      <c r="G142" s="55"/>
      <c r="H142" s="53">
        <v>45056</v>
      </c>
      <c r="I142" s="53">
        <v>46060</v>
      </c>
    </row>
    <row r="143" spans="1:9" s="43" customFormat="1" ht="15" x14ac:dyDescent="0.25">
      <c r="A143" s="67" t="s">
        <v>420</v>
      </c>
      <c r="B143" s="43" t="s">
        <v>421</v>
      </c>
      <c r="C143" s="60">
        <v>2.2000000000000002</v>
      </c>
      <c r="D143" s="61">
        <v>0.82069999999999999</v>
      </c>
      <c r="E143" s="59" t="s">
        <v>150</v>
      </c>
      <c r="G143" s="55"/>
      <c r="H143" s="53">
        <v>45057</v>
      </c>
      <c r="I143" s="53">
        <v>46061</v>
      </c>
    </row>
    <row r="144" spans="1:9" s="43" customFormat="1" ht="15" x14ac:dyDescent="0.25">
      <c r="A144" s="67" t="s">
        <v>422</v>
      </c>
      <c r="B144" s="43" t="s">
        <v>423</v>
      </c>
      <c r="C144" s="60">
        <v>5.9</v>
      </c>
      <c r="D144" s="61">
        <v>2.3542999999999998</v>
      </c>
      <c r="E144" s="59" t="s">
        <v>150</v>
      </c>
      <c r="G144" s="55"/>
      <c r="H144" s="53">
        <v>45058</v>
      </c>
      <c r="I144" s="53">
        <v>46062</v>
      </c>
    </row>
    <row r="145" spans="1:9" s="43" customFormat="1" ht="15" x14ac:dyDescent="0.25">
      <c r="A145" s="67" t="s">
        <v>424</v>
      </c>
      <c r="B145" s="43" t="s">
        <v>425</v>
      </c>
      <c r="C145" s="60">
        <v>4.4000000000000004</v>
      </c>
      <c r="D145" s="61">
        <v>1.6248</v>
      </c>
      <c r="E145" s="59" t="s">
        <v>150</v>
      </c>
      <c r="G145" s="55"/>
      <c r="H145" s="53">
        <v>45059</v>
      </c>
      <c r="I145" s="53">
        <v>46063</v>
      </c>
    </row>
    <row r="146" spans="1:9" s="43" customFormat="1" ht="15" x14ac:dyDescent="0.25">
      <c r="A146" s="67" t="s">
        <v>426</v>
      </c>
      <c r="B146" s="43" t="s">
        <v>427</v>
      </c>
      <c r="C146" s="60">
        <v>2.2000000000000002</v>
      </c>
      <c r="D146" s="61">
        <v>1.1612</v>
      </c>
      <c r="E146" s="59" t="s">
        <v>175</v>
      </c>
      <c r="G146" s="55"/>
      <c r="H146" s="53">
        <v>45060</v>
      </c>
      <c r="I146" s="53">
        <v>46064</v>
      </c>
    </row>
    <row r="147" spans="1:9" s="43" customFormat="1" ht="15" x14ac:dyDescent="0.25">
      <c r="A147" s="71" t="s">
        <v>428</v>
      </c>
      <c r="B147" s="50" t="s">
        <v>429</v>
      </c>
      <c r="C147" s="51">
        <v>4.0999999999999996</v>
      </c>
      <c r="D147" s="52">
        <v>1.5145</v>
      </c>
      <c r="E147" s="77" t="s">
        <v>150</v>
      </c>
      <c r="G147" s="55"/>
      <c r="H147" s="53">
        <v>45061</v>
      </c>
      <c r="I147" s="53">
        <v>46065</v>
      </c>
    </row>
    <row r="148" spans="1:9" s="43" customFormat="1" ht="15" x14ac:dyDescent="0.25">
      <c r="A148" s="67" t="s">
        <v>430</v>
      </c>
      <c r="B148" s="43" t="s">
        <v>431</v>
      </c>
      <c r="C148" s="60">
        <v>3</v>
      </c>
      <c r="D148" s="61">
        <v>1.2904</v>
      </c>
      <c r="E148" s="59" t="s">
        <v>170</v>
      </c>
      <c r="G148" s="55"/>
      <c r="H148" s="53">
        <v>45062</v>
      </c>
      <c r="I148" s="53">
        <v>46066</v>
      </c>
    </row>
    <row r="149" spans="1:9" s="43" customFormat="1" ht="15" x14ac:dyDescent="0.25">
      <c r="A149" s="67" t="s">
        <v>432</v>
      </c>
      <c r="B149" s="43" t="s">
        <v>433</v>
      </c>
      <c r="C149" s="60">
        <v>2.2999999999999998</v>
      </c>
      <c r="D149" s="61">
        <v>0.92549999999999999</v>
      </c>
      <c r="E149" s="59" t="s">
        <v>337</v>
      </c>
      <c r="G149" s="55"/>
      <c r="H149" s="53">
        <v>45063</v>
      </c>
      <c r="I149" s="53">
        <v>46067</v>
      </c>
    </row>
    <row r="150" spans="1:9" s="43" customFormat="1" ht="15" x14ac:dyDescent="0.25">
      <c r="A150" s="67" t="s">
        <v>434</v>
      </c>
      <c r="B150" s="43" t="s">
        <v>435</v>
      </c>
      <c r="C150" s="60">
        <v>4.3</v>
      </c>
      <c r="D150" s="61">
        <v>1.4145000000000001</v>
      </c>
      <c r="E150" s="59" t="s">
        <v>150</v>
      </c>
      <c r="G150" s="55"/>
      <c r="H150" s="53">
        <v>45064</v>
      </c>
      <c r="I150" s="53">
        <v>46068</v>
      </c>
    </row>
    <row r="151" spans="1:9" s="43" customFormat="1" ht="15" x14ac:dyDescent="0.25">
      <c r="A151" s="67" t="s">
        <v>436</v>
      </c>
      <c r="B151" s="43" t="s">
        <v>437</v>
      </c>
      <c r="C151" s="60">
        <v>3.4</v>
      </c>
      <c r="D151" s="61">
        <v>1.1416999999999999</v>
      </c>
      <c r="E151" s="59" t="s">
        <v>248</v>
      </c>
      <c r="G151" s="55"/>
      <c r="H151" s="53">
        <v>45065</v>
      </c>
      <c r="I151" s="53">
        <v>46069</v>
      </c>
    </row>
    <row r="152" spans="1:9" s="43" customFormat="1" ht="15" x14ac:dyDescent="0.25">
      <c r="A152" s="71" t="s">
        <v>438</v>
      </c>
      <c r="B152" s="50" t="s">
        <v>439</v>
      </c>
      <c r="C152" s="51">
        <v>2.1</v>
      </c>
      <c r="D152" s="52">
        <v>0.81889999999999996</v>
      </c>
      <c r="E152" s="77" t="s">
        <v>300</v>
      </c>
      <c r="G152" s="55"/>
      <c r="H152" s="53">
        <v>45066</v>
      </c>
      <c r="I152" s="53">
        <v>46070</v>
      </c>
    </row>
    <row r="153" spans="1:9" s="43" customFormat="1" ht="15" x14ac:dyDescent="0.25">
      <c r="A153" s="67" t="s">
        <v>440</v>
      </c>
      <c r="B153" s="43" t="s">
        <v>441</v>
      </c>
      <c r="C153" s="60">
        <v>3.5</v>
      </c>
      <c r="D153" s="61">
        <v>1.1947000000000001</v>
      </c>
      <c r="E153" s="59" t="s">
        <v>150</v>
      </c>
      <c r="G153" s="55"/>
      <c r="H153" s="53">
        <v>45067</v>
      </c>
      <c r="I153" s="53">
        <v>46071</v>
      </c>
    </row>
    <row r="154" spans="1:9" s="43" customFormat="1" ht="15" x14ac:dyDescent="0.25">
      <c r="A154" s="67" t="s">
        <v>442</v>
      </c>
      <c r="B154" s="43" t="s">
        <v>443</v>
      </c>
      <c r="C154" s="60">
        <v>3.6</v>
      </c>
      <c r="D154" s="61">
        <v>1.2770999999999999</v>
      </c>
      <c r="E154" s="59" t="s">
        <v>150</v>
      </c>
      <c r="G154" s="55"/>
      <c r="H154" s="53">
        <v>45068</v>
      </c>
      <c r="I154" s="53">
        <v>46072</v>
      </c>
    </row>
    <row r="155" spans="1:9" s="43" customFormat="1" ht="15" x14ac:dyDescent="0.25">
      <c r="A155" s="67" t="s">
        <v>444</v>
      </c>
      <c r="B155" s="43" t="s">
        <v>445</v>
      </c>
      <c r="C155" s="60">
        <v>3</v>
      </c>
      <c r="D155" s="61">
        <v>1.0663</v>
      </c>
      <c r="E155" s="59" t="s">
        <v>150</v>
      </c>
      <c r="G155" s="55"/>
      <c r="H155" s="53">
        <v>45069</v>
      </c>
      <c r="I155" s="53">
        <v>46073</v>
      </c>
    </row>
    <row r="156" spans="1:9" s="43" customFormat="1" ht="15" x14ac:dyDescent="0.25">
      <c r="A156" s="67" t="s">
        <v>446</v>
      </c>
      <c r="B156" s="43" t="s">
        <v>447</v>
      </c>
      <c r="C156" s="60">
        <v>2.4</v>
      </c>
      <c r="D156" s="61">
        <v>0.71319999999999995</v>
      </c>
      <c r="E156" s="59" t="s">
        <v>150</v>
      </c>
      <c r="G156" s="55"/>
      <c r="H156" s="53">
        <v>45070</v>
      </c>
      <c r="I156" s="53">
        <v>46074</v>
      </c>
    </row>
    <row r="157" spans="1:9" s="43" customFormat="1" ht="15" x14ac:dyDescent="0.25">
      <c r="A157" s="71" t="s">
        <v>448</v>
      </c>
      <c r="B157" s="50" t="s">
        <v>449</v>
      </c>
      <c r="C157" s="51">
        <v>3.6</v>
      </c>
      <c r="D157" s="52">
        <v>1.2578</v>
      </c>
      <c r="E157" s="77" t="s">
        <v>150</v>
      </c>
      <c r="G157" s="55"/>
      <c r="H157" s="53">
        <v>45071</v>
      </c>
      <c r="I157" s="53">
        <v>46075</v>
      </c>
    </row>
    <row r="158" spans="1:9" s="43" customFormat="1" ht="15" x14ac:dyDescent="0.25">
      <c r="A158" s="67" t="s">
        <v>450</v>
      </c>
      <c r="B158" s="43" t="s">
        <v>451</v>
      </c>
      <c r="C158" s="60">
        <v>2.8</v>
      </c>
      <c r="D158" s="61">
        <v>0.95960000000000001</v>
      </c>
      <c r="E158" s="59" t="s">
        <v>150</v>
      </c>
      <c r="G158" s="55"/>
      <c r="H158" s="53">
        <v>45072</v>
      </c>
      <c r="I158" s="53">
        <v>46076</v>
      </c>
    </row>
    <row r="159" spans="1:9" s="43" customFormat="1" ht="15" x14ac:dyDescent="0.25">
      <c r="A159" s="67" t="s">
        <v>452</v>
      </c>
      <c r="B159" s="43" t="s">
        <v>453</v>
      </c>
      <c r="C159" s="60">
        <v>2</v>
      </c>
      <c r="D159" s="61">
        <v>0.57469999999999999</v>
      </c>
      <c r="E159" s="59" t="s">
        <v>150</v>
      </c>
      <c r="G159" s="55"/>
      <c r="H159" s="53">
        <v>45073</v>
      </c>
      <c r="I159" s="53">
        <v>46077</v>
      </c>
    </row>
    <row r="160" spans="1:9" s="43" customFormat="1" ht="15" x14ac:dyDescent="0.25">
      <c r="A160" s="67" t="s">
        <v>454</v>
      </c>
      <c r="B160" s="43" t="s">
        <v>455</v>
      </c>
      <c r="C160" s="60">
        <v>3.3</v>
      </c>
      <c r="D160" s="61">
        <v>1.5122</v>
      </c>
      <c r="E160" s="59" t="s">
        <v>248</v>
      </c>
      <c r="G160" s="55"/>
      <c r="H160" s="53">
        <v>45074</v>
      </c>
      <c r="I160" s="53">
        <v>46078</v>
      </c>
    </row>
    <row r="161" spans="1:9" s="43" customFormat="1" ht="15" x14ac:dyDescent="0.25">
      <c r="A161" s="67" t="s">
        <v>456</v>
      </c>
      <c r="B161" s="43" t="s">
        <v>457</v>
      </c>
      <c r="C161" s="60">
        <v>2.9</v>
      </c>
      <c r="D161" s="61">
        <v>0.94469999999999998</v>
      </c>
      <c r="E161" s="59" t="s">
        <v>300</v>
      </c>
      <c r="G161" s="55"/>
      <c r="H161" s="53">
        <v>45075</v>
      </c>
      <c r="I161" s="53">
        <v>46079</v>
      </c>
    </row>
    <row r="162" spans="1:9" s="43" customFormat="1" ht="15" x14ac:dyDescent="0.25">
      <c r="A162" s="71" t="s">
        <v>458</v>
      </c>
      <c r="B162" s="50" t="s">
        <v>459</v>
      </c>
      <c r="C162" s="51">
        <v>2.2000000000000002</v>
      </c>
      <c r="D162" s="52">
        <v>0.67749999999999999</v>
      </c>
      <c r="E162" s="77" t="s">
        <v>337</v>
      </c>
      <c r="G162" s="55"/>
      <c r="H162" s="53">
        <v>45076</v>
      </c>
      <c r="I162" s="53">
        <v>46080</v>
      </c>
    </row>
    <row r="163" spans="1:9" s="43" customFormat="1" ht="15" x14ac:dyDescent="0.25">
      <c r="A163" s="67" t="s">
        <v>460</v>
      </c>
      <c r="B163" s="43" t="s">
        <v>461</v>
      </c>
      <c r="C163" s="60">
        <v>4.3</v>
      </c>
      <c r="D163" s="61">
        <v>1.6064000000000001</v>
      </c>
      <c r="E163" s="59" t="s">
        <v>150</v>
      </c>
      <c r="G163" s="55"/>
      <c r="H163" s="53">
        <v>45077</v>
      </c>
      <c r="I163" s="53">
        <v>46081</v>
      </c>
    </row>
    <row r="164" spans="1:9" s="43" customFormat="1" ht="15" x14ac:dyDescent="0.25">
      <c r="A164" s="67" t="s">
        <v>462</v>
      </c>
      <c r="B164" s="43" t="s">
        <v>463</v>
      </c>
      <c r="C164" s="60">
        <v>3.4</v>
      </c>
      <c r="D164" s="61">
        <v>1.1516999999999999</v>
      </c>
      <c r="E164" s="59" t="s">
        <v>150</v>
      </c>
      <c r="G164" s="55"/>
      <c r="H164" s="53">
        <v>45078</v>
      </c>
      <c r="I164" s="53">
        <v>46082</v>
      </c>
    </row>
    <row r="165" spans="1:9" s="43" customFormat="1" ht="15" x14ac:dyDescent="0.25">
      <c r="A165" s="67" t="s">
        <v>464</v>
      </c>
      <c r="B165" s="43" t="s">
        <v>465</v>
      </c>
      <c r="C165" s="60">
        <v>2.2999999999999998</v>
      </c>
      <c r="D165" s="61">
        <v>0.72309999999999997</v>
      </c>
      <c r="E165" s="59" t="s">
        <v>150</v>
      </c>
      <c r="G165" s="55"/>
      <c r="H165" s="53">
        <v>45079</v>
      </c>
      <c r="I165" s="53">
        <v>46083</v>
      </c>
    </row>
    <row r="166" spans="1:9" s="43" customFormat="1" ht="15" x14ac:dyDescent="0.25">
      <c r="A166" s="67" t="s">
        <v>466</v>
      </c>
      <c r="B166" s="43" t="s">
        <v>467</v>
      </c>
      <c r="C166" s="60">
        <v>2.8</v>
      </c>
      <c r="D166" s="61">
        <v>0.73260000000000003</v>
      </c>
      <c r="E166" s="59" t="s">
        <v>150</v>
      </c>
      <c r="G166" s="55"/>
      <c r="H166" s="53">
        <v>45080</v>
      </c>
      <c r="I166" s="53">
        <v>46084</v>
      </c>
    </row>
    <row r="167" spans="1:9" s="43" customFormat="1" ht="15" x14ac:dyDescent="0.25">
      <c r="A167" s="71" t="s">
        <v>468</v>
      </c>
      <c r="B167" s="50" t="s">
        <v>469</v>
      </c>
      <c r="C167" s="51">
        <v>2.2000000000000002</v>
      </c>
      <c r="D167" s="52">
        <v>0.4395</v>
      </c>
      <c r="E167" s="77" t="s">
        <v>150</v>
      </c>
      <c r="G167" s="55"/>
      <c r="H167" s="53">
        <v>45081</v>
      </c>
      <c r="I167" s="53">
        <v>46085</v>
      </c>
    </row>
    <row r="168" spans="1:9" s="43" customFormat="1" ht="15" x14ac:dyDescent="0.25">
      <c r="A168" s="67" t="s">
        <v>470</v>
      </c>
      <c r="B168" s="43" t="s">
        <v>471</v>
      </c>
      <c r="C168" s="60">
        <v>2.2999999999999998</v>
      </c>
      <c r="D168" s="61">
        <v>0.64390000000000003</v>
      </c>
      <c r="E168" s="59" t="s">
        <v>150</v>
      </c>
      <c r="G168" s="55"/>
      <c r="H168" s="53">
        <v>45082</v>
      </c>
      <c r="I168" s="53">
        <v>46086</v>
      </c>
    </row>
    <row r="169" spans="1:9" s="43" customFormat="1" ht="15" x14ac:dyDescent="0.25">
      <c r="A169" s="67" t="s">
        <v>472</v>
      </c>
      <c r="B169" s="43" t="s">
        <v>473</v>
      </c>
      <c r="C169" s="60">
        <v>3.7</v>
      </c>
      <c r="D169" s="61">
        <v>1.6993</v>
      </c>
      <c r="E169" s="59" t="s">
        <v>150</v>
      </c>
      <c r="G169" s="55"/>
      <c r="H169" s="53">
        <v>45083</v>
      </c>
      <c r="I169" s="53">
        <v>46087</v>
      </c>
    </row>
    <row r="170" spans="1:9" s="43" customFormat="1" ht="15" x14ac:dyDescent="0.25">
      <c r="A170" s="67" t="s">
        <v>474</v>
      </c>
      <c r="B170" s="43" t="s">
        <v>475</v>
      </c>
      <c r="C170" s="60">
        <v>2</v>
      </c>
      <c r="D170" s="61">
        <v>0.75819999999999999</v>
      </c>
      <c r="E170" s="59" t="s">
        <v>150</v>
      </c>
      <c r="G170" s="55"/>
      <c r="H170" s="53">
        <v>45084</v>
      </c>
      <c r="I170" s="53">
        <v>46088</v>
      </c>
    </row>
    <row r="171" spans="1:9" s="43" customFormat="1" ht="15" x14ac:dyDescent="0.25">
      <c r="A171" s="67" t="s">
        <v>476</v>
      </c>
      <c r="B171" s="43" t="s">
        <v>477</v>
      </c>
      <c r="C171" s="60">
        <v>13.1</v>
      </c>
      <c r="D171" s="61">
        <v>6.58</v>
      </c>
      <c r="E171" s="59" t="s">
        <v>150</v>
      </c>
      <c r="G171" s="55"/>
      <c r="H171" s="53">
        <v>45085</v>
      </c>
      <c r="I171" s="53">
        <v>46089</v>
      </c>
    </row>
    <row r="172" spans="1:9" s="43" customFormat="1" ht="15" x14ac:dyDescent="0.25">
      <c r="A172" s="71" t="s">
        <v>478</v>
      </c>
      <c r="B172" s="50" t="s">
        <v>479</v>
      </c>
      <c r="C172" s="51">
        <v>4.7</v>
      </c>
      <c r="D172" s="52">
        <v>2.5703</v>
      </c>
      <c r="E172" s="77" t="s">
        <v>150</v>
      </c>
      <c r="G172" s="55"/>
      <c r="H172" s="53">
        <v>45086</v>
      </c>
      <c r="I172" s="53">
        <v>46090</v>
      </c>
    </row>
    <row r="173" spans="1:9" s="43" customFormat="1" ht="15" x14ac:dyDescent="0.25">
      <c r="A173" s="67" t="s">
        <v>1750</v>
      </c>
      <c r="B173" s="43" t="s">
        <v>1751</v>
      </c>
      <c r="C173" s="60">
        <v>6.7</v>
      </c>
      <c r="D173" s="61">
        <v>17.4373</v>
      </c>
      <c r="E173" s="59" t="s">
        <v>175</v>
      </c>
      <c r="G173" s="55"/>
      <c r="H173" s="53">
        <v>45087</v>
      </c>
      <c r="I173" s="53">
        <v>46091</v>
      </c>
    </row>
    <row r="174" spans="1:9" s="43" customFormat="1" ht="15" x14ac:dyDescent="0.25">
      <c r="A174" s="67" t="s">
        <v>480</v>
      </c>
      <c r="B174" s="43" t="s">
        <v>1666</v>
      </c>
      <c r="C174" s="60">
        <v>12.5</v>
      </c>
      <c r="D174" s="61">
        <v>16.752300000000002</v>
      </c>
      <c r="E174" s="59" t="s">
        <v>175</v>
      </c>
      <c r="G174" s="55"/>
      <c r="H174" s="53">
        <v>45088</v>
      </c>
      <c r="I174" s="53">
        <v>46092</v>
      </c>
    </row>
    <row r="175" spans="1:9" s="43" customFormat="1" ht="15" x14ac:dyDescent="0.25">
      <c r="A175" s="67" t="s">
        <v>1752</v>
      </c>
      <c r="B175" s="43" t="s">
        <v>1753</v>
      </c>
      <c r="C175" s="60">
        <v>1.7</v>
      </c>
      <c r="D175" s="61">
        <v>8.7918000000000003</v>
      </c>
      <c r="E175" s="59" t="s">
        <v>175</v>
      </c>
      <c r="G175" s="55"/>
      <c r="H175" s="53">
        <v>45089</v>
      </c>
      <c r="I175" s="53">
        <v>46093</v>
      </c>
    </row>
    <row r="176" spans="1:9" s="43" customFormat="1" ht="15" x14ac:dyDescent="0.25">
      <c r="A176" s="67" t="s">
        <v>481</v>
      </c>
      <c r="B176" s="43" t="s">
        <v>482</v>
      </c>
      <c r="C176" s="60">
        <v>7.2</v>
      </c>
      <c r="D176" s="61">
        <v>13.665800000000001</v>
      </c>
      <c r="E176" s="59" t="s">
        <v>150</v>
      </c>
      <c r="G176" s="55"/>
      <c r="H176" s="53">
        <v>45090</v>
      </c>
      <c r="I176" s="53">
        <v>46094</v>
      </c>
    </row>
    <row r="177" spans="1:9" s="43" customFormat="1" ht="15" x14ac:dyDescent="0.25">
      <c r="A177" s="71" t="s">
        <v>483</v>
      </c>
      <c r="B177" s="50" t="s">
        <v>484</v>
      </c>
      <c r="C177" s="51">
        <v>14</v>
      </c>
      <c r="D177" s="52">
        <v>11.8184</v>
      </c>
      <c r="E177" s="77" t="s">
        <v>150</v>
      </c>
      <c r="G177" s="55"/>
      <c r="H177" s="53">
        <v>45091</v>
      </c>
      <c r="I177" s="53">
        <v>46095</v>
      </c>
    </row>
    <row r="178" spans="1:9" s="43" customFormat="1" ht="15" x14ac:dyDescent="0.25">
      <c r="A178" s="67" t="s">
        <v>485</v>
      </c>
      <c r="B178" s="43" t="s">
        <v>486</v>
      </c>
      <c r="C178" s="60">
        <v>8</v>
      </c>
      <c r="D178" s="61">
        <v>8.1862999999999992</v>
      </c>
      <c r="E178" s="59" t="s">
        <v>248</v>
      </c>
      <c r="G178" s="55"/>
      <c r="H178" s="53">
        <v>45092</v>
      </c>
      <c r="I178" s="53">
        <v>46096</v>
      </c>
    </row>
    <row r="179" spans="1:9" s="43" customFormat="1" ht="15" x14ac:dyDescent="0.25">
      <c r="A179" s="67" t="s">
        <v>487</v>
      </c>
      <c r="B179" s="43" t="s">
        <v>488</v>
      </c>
      <c r="C179" s="60">
        <v>4.3</v>
      </c>
      <c r="D179" s="61">
        <v>5.8716999999999997</v>
      </c>
      <c r="E179" s="59" t="s">
        <v>300</v>
      </c>
      <c r="G179" s="55"/>
      <c r="H179" s="53">
        <v>45093</v>
      </c>
      <c r="I179" s="53">
        <v>46097</v>
      </c>
    </row>
    <row r="180" spans="1:9" s="43" customFormat="1" ht="15" x14ac:dyDescent="0.25">
      <c r="A180" s="67" t="s">
        <v>489</v>
      </c>
      <c r="B180" s="43" t="s">
        <v>490</v>
      </c>
      <c r="C180" s="60">
        <v>11.7</v>
      </c>
      <c r="D180" s="61">
        <v>9.7971000000000004</v>
      </c>
      <c r="E180" s="59" t="s">
        <v>150</v>
      </c>
      <c r="G180" s="55"/>
      <c r="H180" s="53">
        <v>45094</v>
      </c>
      <c r="I180" s="53">
        <v>46098</v>
      </c>
    </row>
    <row r="181" spans="1:9" s="43" customFormat="1" ht="15" x14ac:dyDescent="0.25">
      <c r="A181" s="67" t="s">
        <v>491</v>
      </c>
      <c r="B181" s="43" t="s">
        <v>492</v>
      </c>
      <c r="C181" s="60">
        <v>5.5</v>
      </c>
      <c r="D181" s="61">
        <v>8.0266000000000002</v>
      </c>
      <c r="E181" s="59" t="s">
        <v>170</v>
      </c>
      <c r="G181" s="55"/>
      <c r="H181" s="53">
        <v>45095</v>
      </c>
      <c r="I181" s="53">
        <v>46099</v>
      </c>
    </row>
    <row r="182" spans="1:9" s="43" customFormat="1" ht="15" x14ac:dyDescent="0.25">
      <c r="A182" s="71" t="s">
        <v>493</v>
      </c>
      <c r="B182" s="50" t="s">
        <v>494</v>
      </c>
      <c r="C182" s="51">
        <v>4.4000000000000004</v>
      </c>
      <c r="D182" s="52">
        <v>5.7571000000000003</v>
      </c>
      <c r="E182" s="77" t="s">
        <v>170</v>
      </c>
      <c r="G182" s="55"/>
      <c r="H182" s="53">
        <v>45096</v>
      </c>
      <c r="I182" s="53">
        <v>46100</v>
      </c>
    </row>
    <row r="183" spans="1:9" s="43" customFormat="1" ht="15" x14ac:dyDescent="0.25">
      <c r="A183" s="67" t="s">
        <v>495</v>
      </c>
      <c r="B183" s="43" t="s">
        <v>496</v>
      </c>
      <c r="C183" s="60">
        <v>7.7</v>
      </c>
      <c r="D183" s="61">
        <v>5.8574000000000002</v>
      </c>
      <c r="E183" s="59" t="s">
        <v>150</v>
      </c>
      <c r="G183" s="55"/>
      <c r="H183" s="53">
        <v>45097</v>
      </c>
      <c r="I183" s="53">
        <v>46101</v>
      </c>
    </row>
    <row r="184" spans="1:9" s="43" customFormat="1" ht="15" x14ac:dyDescent="0.25">
      <c r="A184" s="67" t="s">
        <v>497</v>
      </c>
      <c r="B184" s="43" t="s">
        <v>498</v>
      </c>
      <c r="C184" s="60">
        <v>4.2</v>
      </c>
      <c r="D184" s="61">
        <v>6.3586</v>
      </c>
      <c r="E184" s="59" t="s">
        <v>150</v>
      </c>
      <c r="G184" s="55"/>
      <c r="H184" s="53">
        <v>45098</v>
      </c>
      <c r="I184" s="53">
        <v>46102</v>
      </c>
    </row>
    <row r="185" spans="1:9" s="43" customFormat="1" ht="15" x14ac:dyDescent="0.25">
      <c r="A185" s="67" t="s">
        <v>499</v>
      </c>
      <c r="B185" s="43" t="s">
        <v>500</v>
      </c>
      <c r="C185" s="60">
        <v>10.6</v>
      </c>
      <c r="D185" s="61">
        <v>10.108499999999999</v>
      </c>
      <c r="E185" s="59" t="s">
        <v>248</v>
      </c>
      <c r="G185" s="55"/>
      <c r="H185" s="53">
        <v>45099</v>
      </c>
      <c r="I185" s="53">
        <v>46103</v>
      </c>
    </row>
    <row r="186" spans="1:9" s="43" customFormat="1" ht="15" x14ac:dyDescent="0.25">
      <c r="A186" s="67" t="s">
        <v>501</v>
      </c>
      <c r="B186" s="43" t="s">
        <v>502</v>
      </c>
      <c r="C186" s="60">
        <v>7.5</v>
      </c>
      <c r="D186" s="61">
        <v>5.9935</v>
      </c>
      <c r="E186" s="59" t="s">
        <v>300</v>
      </c>
      <c r="G186" s="55"/>
      <c r="H186" s="53">
        <v>45100</v>
      </c>
      <c r="I186" s="53">
        <v>46104</v>
      </c>
    </row>
    <row r="187" spans="1:9" s="43" customFormat="1" ht="15" x14ac:dyDescent="0.25">
      <c r="A187" s="71" t="s">
        <v>503</v>
      </c>
      <c r="B187" s="50" t="s">
        <v>504</v>
      </c>
      <c r="C187" s="51">
        <v>11.5</v>
      </c>
      <c r="D187" s="52">
        <v>8.8748000000000005</v>
      </c>
      <c r="E187" s="77" t="s">
        <v>150</v>
      </c>
      <c r="G187" s="55"/>
      <c r="H187" s="53">
        <v>45101</v>
      </c>
      <c r="I187" s="53">
        <v>46105</v>
      </c>
    </row>
    <row r="188" spans="1:9" s="43" customFormat="1" ht="15" x14ac:dyDescent="0.25">
      <c r="A188" s="67" t="s">
        <v>505</v>
      </c>
      <c r="B188" s="43" t="s">
        <v>506</v>
      </c>
      <c r="C188" s="60">
        <v>8.9</v>
      </c>
      <c r="D188" s="61">
        <v>8.1553000000000004</v>
      </c>
      <c r="E188" s="59" t="s">
        <v>150</v>
      </c>
      <c r="G188" s="55"/>
      <c r="H188" s="53">
        <v>45102</v>
      </c>
      <c r="I188" s="53">
        <v>46106</v>
      </c>
    </row>
    <row r="189" spans="1:9" s="43" customFormat="1" ht="15" x14ac:dyDescent="0.25">
      <c r="A189" s="67" t="s">
        <v>507</v>
      </c>
      <c r="B189" s="43" t="s">
        <v>508</v>
      </c>
      <c r="C189" s="60">
        <v>7.7</v>
      </c>
      <c r="D189" s="61">
        <v>7.0759999999999996</v>
      </c>
      <c r="E189" s="59" t="s">
        <v>150</v>
      </c>
      <c r="G189" s="55"/>
      <c r="H189" s="53">
        <v>45103</v>
      </c>
      <c r="I189" s="53">
        <v>46107</v>
      </c>
    </row>
    <row r="190" spans="1:9" s="43" customFormat="1" ht="15" x14ac:dyDescent="0.25">
      <c r="A190" s="67" t="s">
        <v>509</v>
      </c>
      <c r="B190" s="43" t="s">
        <v>510</v>
      </c>
      <c r="C190" s="60">
        <v>6.3</v>
      </c>
      <c r="D190" s="61">
        <v>6.4539</v>
      </c>
      <c r="E190" s="59" t="s">
        <v>150</v>
      </c>
      <c r="G190" s="55"/>
      <c r="H190" s="53">
        <v>45104</v>
      </c>
      <c r="I190" s="53">
        <v>46108</v>
      </c>
    </row>
    <row r="191" spans="1:9" s="43" customFormat="1" ht="15" x14ac:dyDescent="0.25">
      <c r="A191" s="67" t="s">
        <v>511</v>
      </c>
      <c r="B191" s="43" t="s">
        <v>512</v>
      </c>
      <c r="C191" s="60">
        <v>11.2</v>
      </c>
      <c r="D191" s="61">
        <v>5.0692000000000004</v>
      </c>
      <c r="E191" s="59" t="s">
        <v>150</v>
      </c>
      <c r="G191" s="55"/>
      <c r="H191" s="53">
        <v>45105</v>
      </c>
      <c r="I191" s="53">
        <v>46109</v>
      </c>
    </row>
    <row r="192" spans="1:9" s="43" customFormat="1" ht="15" x14ac:dyDescent="0.25">
      <c r="A192" s="71" t="s">
        <v>513</v>
      </c>
      <c r="B192" s="50" t="s">
        <v>514</v>
      </c>
      <c r="C192" s="51">
        <v>9</v>
      </c>
      <c r="D192" s="52">
        <v>2.9912000000000001</v>
      </c>
      <c r="E192" s="77" t="s">
        <v>150</v>
      </c>
      <c r="G192" s="55"/>
      <c r="H192" s="53">
        <v>45106</v>
      </c>
      <c r="I192" s="53">
        <v>46110</v>
      </c>
    </row>
    <row r="193" spans="1:9" s="43" customFormat="1" ht="15" x14ac:dyDescent="0.25">
      <c r="A193" s="67" t="s">
        <v>515</v>
      </c>
      <c r="B193" s="43" t="s">
        <v>516</v>
      </c>
      <c r="C193" s="60">
        <v>4</v>
      </c>
      <c r="D193" s="61">
        <v>2.1328</v>
      </c>
      <c r="E193" s="59" t="s">
        <v>175</v>
      </c>
      <c r="G193" s="55"/>
      <c r="H193" s="53">
        <v>45107</v>
      </c>
      <c r="I193" s="53">
        <v>46111</v>
      </c>
    </row>
    <row r="194" spans="1:9" s="43" customFormat="1" ht="15" x14ac:dyDescent="0.25">
      <c r="A194" s="67" t="s">
        <v>517</v>
      </c>
      <c r="B194" s="43" t="s">
        <v>518</v>
      </c>
      <c r="C194" s="60">
        <v>5.5</v>
      </c>
      <c r="D194" s="61">
        <v>3.8744999999999998</v>
      </c>
      <c r="E194" s="59" t="s">
        <v>150</v>
      </c>
      <c r="G194" s="55"/>
      <c r="H194" s="53">
        <v>45108</v>
      </c>
      <c r="I194" s="53">
        <v>46112</v>
      </c>
    </row>
    <row r="195" spans="1:9" s="43" customFormat="1" ht="15" x14ac:dyDescent="0.25">
      <c r="A195" s="67" t="s">
        <v>519</v>
      </c>
      <c r="B195" s="43" t="s">
        <v>520</v>
      </c>
      <c r="C195" s="60">
        <v>3.6</v>
      </c>
      <c r="D195" s="61">
        <v>2.7782</v>
      </c>
      <c r="E195" s="59" t="s">
        <v>150</v>
      </c>
      <c r="G195" s="55"/>
      <c r="H195" s="53">
        <v>45109</v>
      </c>
      <c r="I195" s="53">
        <v>46113</v>
      </c>
    </row>
    <row r="196" spans="1:9" s="43" customFormat="1" ht="15" x14ac:dyDescent="0.25">
      <c r="A196" s="67" t="s">
        <v>521</v>
      </c>
      <c r="B196" s="43" t="s">
        <v>522</v>
      </c>
      <c r="C196" s="60">
        <v>2.7</v>
      </c>
      <c r="D196" s="61">
        <v>2.4939</v>
      </c>
      <c r="E196" s="59" t="s">
        <v>150</v>
      </c>
      <c r="G196" s="55"/>
      <c r="H196" s="53">
        <v>45110</v>
      </c>
      <c r="I196" s="53">
        <v>46114</v>
      </c>
    </row>
    <row r="197" spans="1:9" s="43" customFormat="1" ht="15" x14ac:dyDescent="0.25">
      <c r="A197" s="71" t="s">
        <v>523</v>
      </c>
      <c r="B197" s="50" t="s">
        <v>524</v>
      </c>
      <c r="C197" s="51">
        <v>4.0999999999999996</v>
      </c>
      <c r="D197" s="52">
        <v>7.0286</v>
      </c>
      <c r="E197" s="77" t="s">
        <v>175</v>
      </c>
      <c r="G197" s="55"/>
      <c r="H197" s="53">
        <v>45111</v>
      </c>
      <c r="I197" s="53">
        <v>46115</v>
      </c>
    </row>
    <row r="198" spans="1:9" s="43" customFormat="1" ht="15" x14ac:dyDescent="0.25">
      <c r="A198" s="67" t="s">
        <v>525</v>
      </c>
      <c r="B198" s="43" t="s">
        <v>526</v>
      </c>
      <c r="C198" s="60">
        <v>2.2999999999999998</v>
      </c>
      <c r="D198" s="61">
        <v>2.5634999999999999</v>
      </c>
      <c r="E198" s="59" t="s">
        <v>150</v>
      </c>
      <c r="G198" s="55"/>
      <c r="H198" s="53">
        <v>45112</v>
      </c>
      <c r="I198" s="53">
        <v>46116</v>
      </c>
    </row>
    <row r="199" spans="1:9" s="43" customFormat="1" ht="15" x14ac:dyDescent="0.25">
      <c r="A199" s="67" t="s">
        <v>527</v>
      </c>
      <c r="B199" s="43" t="s">
        <v>528</v>
      </c>
      <c r="C199" s="60">
        <v>2.2000000000000002</v>
      </c>
      <c r="D199" s="61">
        <v>2.2925</v>
      </c>
      <c r="E199" s="59" t="s">
        <v>150</v>
      </c>
      <c r="G199" s="55"/>
      <c r="H199" s="53">
        <v>45113</v>
      </c>
      <c r="I199" s="53">
        <v>46117</v>
      </c>
    </row>
    <row r="200" spans="1:9" s="43" customFormat="1" ht="15" x14ac:dyDescent="0.25">
      <c r="A200" s="67" t="s">
        <v>529</v>
      </c>
      <c r="B200" s="43" t="s">
        <v>530</v>
      </c>
      <c r="C200" s="60">
        <v>6.4</v>
      </c>
      <c r="D200" s="61">
        <v>4.8377999999999997</v>
      </c>
      <c r="E200" s="59" t="s">
        <v>150</v>
      </c>
      <c r="G200" s="55"/>
      <c r="H200" s="53">
        <v>45114</v>
      </c>
      <c r="I200" s="53">
        <v>46118</v>
      </c>
    </row>
    <row r="201" spans="1:9" s="43" customFormat="1" ht="15" x14ac:dyDescent="0.25">
      <c r="A201" s="67" t="s">
        <v>531</v>
      </c>
      <c r="B201" s="43" t="s">
        <v>532</v>
      </c>
      <c r="C201" s="60">
        <v>4</v>
      </c>
      <c r="D201" s="61">
        <v>3.1926999999999999</v>
      </c>
      <c r="E201" s="59" t="s">
        <v>150</v>
      </c>
      <c r="G201" s="55"/>
      <c r="H201" s="53">
        <v>45115</v>
      </c>
      <c r="I201" s="53">
        <v>46119</v>
      </c>
    </row>
    <row r="202" spans="1:9" s="43" customFormat="1" ht="15" x14ac:dyDescent="0.25">
      <c r="A202" s="71" t="s">
        <v>533</v>
      </c>
      <c r="B202" s="50" t="s">
        <v>534</v>
      </c>
      <c r="C202" s="51">
        <v>2.6</v>
      </c>
      <c r="D202" s="52">
        <v>2.8763000000000001</v>
      </c>
      <c r="E202" s="77" t="s">
        <v>150</v>
      </c>
      <c r="G202" s="55"/>
      <c r="H202" s="53">
        <v>45116</v>
      </c>
      <c r="I202" s="53">
        <v>46120</v>
      </c>
    </row>
    <row r="203" spans="1:9" s="43" customFormat="1" ht="15" x14ac:dyDescent="0.25">
      <c r="A203" s="67" t="s">
        <v>535</v>
      </c>
      <c r="B203" s="43" t="s">
        <v>536</v>
      </c>
      <c r="C203" s="60">
        <v>5.3</v>
      </c>
      <c r="D203" s="61">
        <v>2.8456999999999999</v>
      </c>
      <c r="E203" s="59" t="s">
        <v>248</v>
      </c>
      <c r="G203" s="55"/>
      <c r="H203" s="53">
        <v>45117</v>
      </c>
      <c r="I203" s="53">
        <v>46121</v>
      </c>
    </row>
    <row r="204" spans="1:9" s="43" customFormat="1" ht="15" x14ac:dyDescent="0.25">
      <c r="A204" s="67" t="s">
        <v>537</v>
      </c>
      <c r="B204" s="43" t="s">
        <v>538</v>
      </c>
      <c r="C204" s="60">
        <v>6.3</v>
      </c>
      <c r="D204" s="61">
        <v>1.6798</v>
      </c>
      <c r="E204" s="59" t="s">
        <v>248</v>
      </c>
      <c r="G204" s="55"/>
      <c r="H204" s="53">
        <v>45118</v>
      </c>
      <c r="I204" s="53">
        <v>46122</v>
      </c>
    </row>
    <row r="205" spans="1:9" s="43" customFormat="1" ht="15" x14ac:dyDescent="0.25">
      <c r="A205" s="67" t="s">
        <v>539</v>
      </c>
      <c r="B205" s="43" t="s">
        <v>540</v>
      </c>
      <c r="C205" s="60">
        <v>3.1</v>
      </c>
      <c r="D205" s="61">
        <v>1.2048000000000001</v>
      </c>
      <c r="E205" s="59" t="s">
        <v>337</v>
      </c>
      <c r="G205" s="55"/>
      <c r="H205" s="53">
        <v>45119</v>
      </c>
      <c r="I205" s="53">
        <v>46123</v>
      </c>
    </row>
    <row r="206" spans="1:9" s="43" customFormat="1" ht="15" x14ac:dyDescent="0.25">
      <c r="A206" s="67" t="s">
        <v>541</v>
      </c>
      <c r="B206" s="43" t="s">
        <v>542</v>
      </c>
      <c r="C206" s="60">
        <v>5.4</v>
      </c>
      <c r="D206" s="61">
        <v>4.6886999999999999</v>
      </c>
      <c r="E206" s="59" t="s">
        <v>175</v>
      </c>
      <c r="G206" s="55"/>
      <c r="H206" s="53">
        <v>45120</v>
      </c>
      <c r="I206" s="53">
        <v>46124</v>
      </c>
    </row>
    <row r="207" spans="1:9" s="43" customFormat="1" ht="15" x14ac:dyDescent="0.25">
      <c r="A207" s="71" t="s">
        <v>543</v>
      </c>
      <c r="B207" s="50" t="s">
        <v>544</v>
      </c>
      <c r="C207" s="51">
        <v>2.4</v>
      </c>
      <c r="D207" s="52">
        <v>3.1152000000000002</v>
      </c>
      <c r="E207" s="77" t="s">
        <v>175</v>
      </c>
      <c r="G207" s="55"/>
      <c r="H207" s="53">
        <v>45121</v>
      </c>
      <c r="I207" s="53">
        <v>46125</v>
      </c>
    </row>
    <row r="208" spans="1:9" s="43" customFormat="1" ht="15" x14ac:dyDescent="0.25">
      <c r="A208" s="67" t="s">
        <v>545</v>
      </c>
      <c r="B208" s="43" t="s">
        <v>546</v>
      </c>
      <c r="C208" s="60">
        <v>6.9</v>
      </c>
      <c r="D208" s="61">
        <v>5.5609000000000002</v>
      </c>
      <c r="E208" s="59" t="s">
        <v>150</v>
      </c>
      <c r="G208" s="55"/>
      <c r="H208" s="53">
        <v>45122</v>
      </c>
      <c r="I208" s="53">
        <v>46126</v>
      </c>
    </row>
    <row r="209" spans="1:9" s="43" customFormat="1" ht="15" x14ac:dyDescent="0.25">
      <c r="A209" s="67" t="s">
        <v>547</v>
      </c>
      <c r="B209" s="43" t="s">
        <v>548</v>
      </c>
      <c r="C209" s="60">
        <v>4.2</v>
      </c>
      <c r="D209" s="61">
        <v>2.3130999999999999</v>
      </c>
      <c r="E209" s="59" t="s">
        <v>150</v>
      </c>
      <c r="G209" s="55"/>
      <c r="H209" s="53">
        <v>45123</v>
      </c>
      <c r="I209" s="53">
        <v>46127</v>
      </c>
    </row>
    <row r="210" spans="1:9" s="43" customFormat="1" ht="15" x14ac:dyDescent="0.25">
      <c r="A210" s="67" t="s">
        <v>549</v>
      </c>
      <c r="B210" s="43" t="s">
        <v>550</v>
      </c>
      <c r="C210" s="60">
        <v>2.4</v>
      </c>
      <c r="D210" s="61">
        <v>1.7124999999999999</v>
      </c>
      <c r="E210" s="59" t="s">
        <v>150</v>
      </c>
      <c r="G210" s="55"/>
      <c r="H210" s="53">
        <v>45124</v>
      </c>
      <c r="I210" s="53">
        <v>46128</v>
      </c>
    </row>
    <row r="211" spans="1:9" s="43" customFormat="1" ht="15" x14ac:dyDescent="0.25">
      <c r="A211" s="67" t="s">
        <v>551</v>
      </c>
      <c r="B211" s="43" t="s">
        <v>552</v>
      </c>
      <c r="C211" s="60">
        <v>4.9000000000000004</v>
      </c>
      <c r="D211" s="61">
        <v>3.9449999999999998</v>
      </c>
      <c r="E211" s="59" t="s">
        <v>150</v>
      </c>
      <c r="G211" s="55"/>
      <c r="H211" s="53">
        <v>45125</v>
      </c>
      <c r="I211" s="53">
        <v>46129</v>
      </c>
    </row>
    <row r="212" spans="1:9" s="43" customFormat="1" ht="15" x14ac:dyDescent="0.25">
      <c r="A212" s="71" t="s">
        <v>553</v>
      </c>
      <c r="B212" s="50" t="s">
        <v>554</v>
      </c>
      <c r="C212" s="51">
        <v>6.2</v>
      </c>
      <c r="D212" s="52">
        <v>2.7296</v>
      </c>
      <c r="E212" s="77" t="s">
        <v>150</v>
      </c>
      <c r="G212" s="55"/>
      <c r="H212" s="53">
        <v>45126</v>
      </c>
      <c r="I212" s="53">
        <v>46130</v>
      </c>
    </row>
    <row r="213" spans="1:9" s="43" customFormat="1" ht="15" x14ac:dyDescent="0.25">
      <c r="A213" s="67" t="s">
        <v>555</v>
      </c>
      <c r="B213" s="43" t="s">
        <v>556</v>
      </c>
      <c r="C213" s="60">
        <v>4.4000000000000004</v>
      </c>
      <c r="D213" s="61">
        <v>5.5739000000000001</v>
      </c>
      <c r="E213" s="59" t="s">
        <v>175</v>
      </c>
      <c r="G213" s="55"/>
      <c r="H213" s="53">
        <v>45127</v>
      </c>
      <c r="I213" s="53">
        <v>46131</v>
      </c>
    </row>
    <row r="214" spans="1:9" s="43" customFormat="1" ht="15" x14ac:dyDescent="0.25">
      <c r="A214" s="67" t="s">
        <v>557</v>
      </c>
      <c r="B214" s="43" t="s">
        <v>558</v>
      </c>
      <c r="C214" s="60">
        <v>2.8</v>
      </c>
      <c r="D214" s="61">
        <v>10.4201</v>
      </c>
      <c r="E214" s="59" t="s">
        <v>150</v>
      </c>
      <c r="G214" s="55"/>
      <c r="H214" s="53">
        <v>45128</v>
      </c>
      <c r="I214" s="53">
        <v>46132</v>
      </c>
    </row>
    <row r="215" spans="1:9" s="43" customFormat="1" ht="15" x14ac:dyDescent="0.25">
      <c r="A215" s="67" t="s">
        <v>559</v>
      </c>
      <c r="B215" s="43" t="s">
        <v>560</v>
      </c>
      <c r="C215" s="60">
        <v>1.7</v>
      </c>
      <c r="D215" s="61">
        <v>4.5789</v>
      </c>
      <c r="E215" s="59" t="s">
        <v>150</v>
      </c>
      <c r="G215" s="55"/>
      <c r="H215" s="53">
        <v>45129</v>
      </c>
      <c r="I215" s="53">
        <v>46133</v>
      </c>
    </row>
    <row r="216" spans="1:9" s="43" customFormat="1" ht="15" x14ac:dyDescent="0.25">
      <c r="A216" s="67" t="s">
        <v>561</v>
      </c>
      <c r="B216" s="43" t="s">
        <v>562</v>
      </c>
      <c r="C216" s="60">
        <v>6.1</v>
      </c>
      <c r="D216" s="61">
        <v>6.7041000000000004</v>
      </c>
      <c r="E216" s="59" t="s">
        <v>150</v>
      </c>
      <c r="G216" s="55"/>
      <c r="H216" s="53">
        <v>45130</v>
      </c>
      <c r="I216" s="53">
        <v>46134</v>
      </c>
    </row>
    <row r="217" spans="1:9" s="43" customFormat="1" ht="15" x14ac:dyDescent="0.25">
      <c r="A217" s="71" t="s">
        <v>563</v>
      </c>
      <c r="B217" s="50" t="s">
        <v>564</v>
      </c>
      <c r="C217" s="51">
        <v>2.5</v>
      </c>
      <c r="D217" s="52">
        <v>4.6429999999999998</v>
      </c>
      <c r="E217" s="77" t="s">
        <v>150</v>
      </c>
      <c r="G217" s="55"/>
      <c r="H217" s="53">
        <v>45131</v>
      </c>
      <c r="I217" s="53">
        <v>46135</v>
      </c>
    </row>
    <row r="218" spans="1:9" s="43" customFormat="1" ht="15" x14ac:dyDescent="0.25">
      <c r="A218" s="67" t="s">
        <v>565</v>
      </c>
      <c r="B218" s="43" t="s">
        <v>566</v>
      </c>
      <c r="C218" s="60">
        <v>7.3</v>
      </c>
      <c r="D218" s="61">
        <v>6.9611999999999998</v>
      </c>
      <c r="E218" s="59" t="s">
        <v>150</v>
      </c>
      <c r="G218" s="55"/>
      <c r="H218" s="53">
        <v>45132</v>
      </c>
      <c r="I218" s="53">
        <v>46136</v>
      </c>
    </row>
    <row r="219" spans="1:9" s="43" customFormat="1" ht="15" x14ac:dyDescent="0.25">
      <c r="A219" s="67" t="s">
        <v>567</v>
      </c>
      <c r="B219" s="43" t="s">
        <v>568</v>
      </c>
      <c r="C219" s="60">
        <v>4.3</v>
      </c>
      <c r="D219" s="61">
        <v>5.0125999999999999</v>
      </c>
      <c r="E219" s="59" t="s">
        <v>150</v>
      </c>
      <c r="G219" s="55"/>
      <c r="H219" s="53">
        <v>45133</v>
      </c>
      <c r="I219" s="53">
        <v>46137</v>
      </c>
    </row>
    <row r="220" spans="1:9" s="43" customFormat="1" ht="15" x14ac:dyDescent="0.25">
      <c r="A220" s="67" t="s">
        <v>569</v>
      </c>
      <c r="B220" s="43" t="s">
        <v>570</v>
      </c>
      <c r="C220" s="60">
        <v>2.7</v>
      </c>
      <c r="D220" s="61">
        <v>3.5564</v>
      </c>
      <c r="E220" s="59" t="s">
        <v>150</v>
      </c>
      <c r="G220" s="55"/>
      <c r="H220" s="53">
        <v>45134</v>
      </c>
      <c r="I220" s="53">
        <v>46138</v>
      </c>
    </row>
    <row r="221" spans="1:9" s="43" customFormat="1" ht="15" x14ac:dyDescent="0.25">
      <c r="A221" s="67" t="s">
        <v>571</v>
      </c>
      <c r="B221" s="43" t="s">
        <v>572</v>
      </c>
      <c r="C221" s="60">
        <v>4.7</v>
      </c>
      <c r="D221" s="61">
        <v>5.1052</v>
      </c>
      <c r="E221" s="59" t="s">
        <v>150</v>
      </c>
      <c r="G221" s="55"/>
      <c r="H221" s="53">
        <v>45135</v>
      </c>
      <c r="I221" s="53">
        <v>46139</v>
      </c>
    </row>
    <row r="222" spans="1:9" s="43" customFormat="1" ht="15" x14ac:dyDescent="0.25">
      <c r="A222" s="71" t="s">
        <v>573</v>
      </c>
      <c r="B222" s="50" t="s">
        <v>574</v>
      </c>
      <c r="C222" s="51">
        <v>2.5</v>
      </c>
      <c r="D222" s="52">
        <v>4.7285000000000004</v>
      </c>
      <c r="E222" s="77" t="s">
        <v>150</v>
      </c>
      <c r="G222" s="55"/>
      <c r="H222" s="53">
        <v>45136</v>
      </c>
      <c r="I222" s="53">
        <v>46140</v>
      </c>
    </row>
    <row r="223" spans="1:9" s="43" customFormat="1" ht="15" x14ac:dyDescent="0.25">
      <c r="A223" s="67" t="s">
        <v>575</v>
      </c>
      <c r="B223" s="43" t="s">
        <v>576</v>
      </c>
      <c r="C223" s="60">
        <v>8.1</v>
      </c>
      <c r="D223" s="61">
        <v>8.0119000000000007</v>
      </c>
      <c r="E223" s="59" t="s">
        <v>150</v>
      </c>
      <c r="G223" s="55"/>
      <c r="H223" s="53">
        <v>45137</v>
      </c>
      <c r="I223" s="53">
        <v>46141</v>
      </c>
    </row>
    <row r="224" spans="1:9" s="43" customFormat="1" ht="15" x14ac:dyDescent="0.25">
      <c r="A224" s="67" t="s">
        <v>577</v>
      </c>
      <c r="B224" s="43" t="s">
        <v>1667</v>
      </c>
      <c r="C224" s="60">
        <v>5.5</v>
      </c>
      <c r="D224" s="61">
        <v>5.2549000000000001</v>
      </c>
      <c r="E224" s="59" t="s">
        <v>150</v>
      </c>
      <c r="G224" s="55"/>
      <c r="H224" s="53">
        <v>45138</v>
      </c>
      <c r="I224" s="53">
        <v>46142</v>
      </c>
    </row>
    <row r="225" spans="1:9" s="43" customFormat="1" ht="15" x14ac:dyDescent="0.25">
      <c r="A225" s="67" t="s">
        <v>578</v>
      </c>
      <c r="B225" s="43" t="s">
        <v>579</v>
      </c>
      <c r="C225" s="60">
        <v>3.8</v>
      </c>
      <c r="D225" s="61">
        <v>5.0133000000000001</v>
      </c>
      <c r="E225" s="59" t="s">
        <v>150</v>
      </c>
      <c r="G225" s="55"/>
      <c r="H225" s="53">
        <v>45139</v>
      </c>
      <c r="I225" s="53">
        <v>46143</v>
      </c>
    </row>
    <row r="226" spans="1:9" s="43" customFormat="1" ht="15" x14ac:dyDescent="0.25">
      <c r="A226" s="67" t="s">
        <v>580</v>
      </c>
      <c r="B226" s="43" t="s">
        <v>581</v>
      </c>
      <c r="C226" s="60">
        <v>7.2</v>
      </c>
      <c r="D226" s="61">
        <v>8.5751000000000008</v>
      </c>
      <c r="E226" s="59" t="s">
        <v>175</v>
      </c>
      <c r="G226" s="55"/>
      <c r="H226" s="53">
        <v>45140</v>
      </c>
      <c r="I226" s="53">
        <v>46144</v>
      </c>
    </row>
    <row r="227" spans="1:9" s="43" customFormat="1" ht="15" x14ac:dyDescent="0.25">
      <c r="A227" s="71" t="s">
        <v>582</v>
      </c>
      <c r="B227" s="50" t="s">
        <v>583</v>
      </c>
      <c r="C227" s="51">
        <v>2.5</v>
      </c>
      <c r="D227" s="52">
        <v>3.6371000000000002</v>
      </c>
      <c r="E227" s="77" t="s">
        <v>150</v>
      </c>
      <c r="G227" s="55"/>
      <c r="H227" s="53">
        <v>45141</v>
      </c>
      <c r="I227" s="53">
        <v>46145</v>
      </c>
    </row>
    <row r="228" spans="1:9" s="43" customFormat="1" ht="15" x14ac:dyDescent="0.25">
      <c r="A228" s="67" t="s">
        <v>584</v>
      </c>
      <c r="B228" s="43" t="s">
        <v>585</v>
      </c>
      <c r="C228" s="60">
        <v>4.3</v>
      </c>
      <c r="D228" s="61">
        <v>1.7828999999999999</v>
      </c>
      <c r="E228" s="59" t="s">
        <v>150</v>
      </c>
      <c r="G228" s="55"/>
      <c r="H228" s="53">
        <v>45142</v>
      </c>
      <c r="I228" s="53">
        <v>46146</v>
      </c>
    </row>
    <row r="229" spans="1:9" s="43" customFormat="1" ht="15" x14ac:dyDescent="0.25">
      <c r="A229" s="67" t="s">
        <v>586</v>
      </c>
      <c r="B229" s="43" t="s">
        <v>587</v>
      </c>
      <c r="C229" s="60">
        <v>2.5</v>
      </c>
      <c r="D229" s="61">
        <v>1.2932999999999999</v>
      </c>
      <c r="E229" s="59" t="s">
        <v>150</v>
      </c>
      <c r="G229" s="55"/>
      <c r="H229" s="53">
        <v>45143</v>
      </c>
      <c r="I229" s="53">
        <v>46147</v>
      </c>
    </row>
    <row r="230" spans="1:9" s="43" customFormat="1" ht="15" x14ac:dyDescent="0.25">
      <c r="A230" s="67" t="s">
        <v>588</v>
      </c>
      <c r="B230" s="43" t="s">
        <v>589</v>
      </c>
      <c r="C230" s="60">
        <v>1.9</v>
      </c>
      <c r="D230" s="61">
        <v>1.2221</v>
      </c>
      <c r="E230" s="59" t="s">
        <v>150</v>
      </c>
      <c r="G230" s="55"/>
      <c r="H230" s="53">
        <v>45144</v>
      </c>
      <c r="I230" s="53">
        <v>46148</v>
      </c>
    </row>
    <row r="231" spans="1:9" s="43" customFormat="1" ht="15" x14ac:dyDescent="0.25">
      <c r="A231" s="67" t="s">
        <v>590</v>
      </c>
      <c r="B231" s="43" t="s">
        <v>591</v>
      </c>
      <c r="C231" s="60">
        <v>2.5</v>
      </c>
      <c r="D231" s="61">
        <v>1.889</v>
      </c>
      <c r="E231" s="59" t="s">
        <v>150</v>
      </c>
      <c r="G231" s="55"/>
      <c r="H231" s="53">
        <v>45145</v>
      </c>
      <c r="I231" s="53">
        <v>46149</v>
      </c>
    </row>
    <row r="232" spans="1:9" s="43" customFormat="1" ht="15" x14ac:dyDescent="0.25">
      <c r="A232" s="71" t="s">
        <v>592</v>
      </c>
      <c r="B232" s="50" t="s">
        <v>593</v>
      </c>
      <c r="C232" s="51">
        <v>1.5</v>
      </c>
      <c r="D232" s="52">
        <v>1.0663</v>
      </c>
      <c r="E232" s="77" t="s">
        <v>175</v>
      </c>
      <c r="G232" s="55"/>
      <c r="H232" s="53">
        <v>45146</v>
      </c>
      <c r="I232" s="53">
        <v>46150</v>
      </c>
    </row>
    <row r="233" spans="1:9" s="43" customFormat="1" ht="15" x14ac:dyDescent="0.25">
      <c r="A233" s="67" t="s">
        <v>594</v>
      </c>
      <c r="B233" s="43" t="s">
        <v>595</v>
      </c>
      <c r="C233" s="60">
        <v>1.1000000000000001</v>
      </c>
      <c r="D233" s="61">
        <v>0.89370000000000005</v>
      </c>
      <c r="E233" s="59" t="s">
        <v>175</v>
      </c>
      <c r="G233" s="55"/>
      <c r="H233" s="53">
        <v>45147</v>
      </c>
      <c r="I233" s="53">
        <v>46151</v>
      </c>
    </row>
    <row r="234" spans="1:9" s="43" customFormat="1" ht="15" x14ac:dyDescent="0.25">
      <c r="A234" s="67" t="s">
        <v>596</v>
      </c>
      <c r="B234" s="43" t="s">
        <v>597</v>
      </c>
      <c r="C234" s="60">
        <v>5.2</v>
      </c>
      <c r="D234" s="61">
        <v>2.3557999999999999</v>
      </c>
      <c r="E234" s="59" t="s">
        <v>150</v>
      </c>
      <c r="G234" s="55"/>
      <c r="H234" s="53">
        <v>45148</v>
      </c>
      <c r="I234" s="53">
        <v>46152</v>
      </c>
    </row>
    <row r="235" spans="1:9" s="43" customFormat="1" ht="15" x14ac:dyDescent="0.25">
      <c r="A235" s="67" t="s">
        <v>598</v>
      </c>
      <c r="B235" s="43" t="s">
        <v>599</v>
      </c>
      <c r="C235" s="60">
        <v>2.7</v>
      </c>
      <c r="D235" s="61">
        <v>1.5993999999999999</v>
      </c>
      <c r="E235" s="59" t="s">
        <v>150</v>
      </c>
      <c r="G235" s="55"/>
      <c r="H235" s="53">
        <v>45149</v>
      </c>
      <c r="I235" s="53">
        <v>46153</v>
      </c>
    </row>
    <row r="236" spans="1:9" s="43" customFormat="1" ht="15" x14ac:dyDescent="0.25">
      <c r="A236" s="67" t="s">
        <v>600</v>
      </c>
      <c r="B236" s="43" t="s">
        <v>601</v>
      </c>
      <c r="C236" s="60">
        <v>9</v>
      </c>
      <c r="D236" s="61">
        <v>2.7886000000000002</v>
      </c>
      <c r="E236" s="59" t="s">
        <v>150</v>
      </c>
      <c r="G236" s="55"/>
      <c r="H236" s="53">
        <v>45150</v>
      </c>
      <c r="I236" s="53">
        <v>46154</v>
      </c>
    </row>
    <row r="237" spans="1:9" s="43" customFormat="1" ht="15" x14ac:dyDescent="0.25">
      <c r="A237" s="71" t="s">
        <v>602</v>
      </c>
      <c r="B237" s="50" t="s">
        <v>603</v>
      </c>
      <c r="C237" s="51">
        <v>4.2</v>
      </c>
      <c r="D237" s="52">
        <v>1.3431999999999999</v>
      </c>
      <c r="E237" s="77" t="s">
        <v>150</v>
      </c>
      <c r="G237" s="55"/>
      <c r="H237" s="53">
        <v>45151</v>
      </c>
      <c r="I237" s="53">
        <v>46155</v>
      </c>
    </row>
    <row r="238" spans="1:9" s="43" customFormat="1" ht="15" x14ac:dyDescent="0.25">
      <c r="A238" s="67" t="s">
        <v>604</v>
      </c>
      <c r="B238" s="43" t="s">
        <v>605</v>
      </c>
      <c r="C238" s="60">
        <v>2.9</v>
      </c>
      <c r="D238" s="61">
        <v>0.93320000000000003</v>
      </c>
      <c r="E238" s="59" t="s">
        <v>175</v>
      </c>
      <c r="G238" s="55"/>
      <c r="H238" s="53">
        <v>45152</v>
      </c>
      <c r="I238" s="53">
        <v>46156</v>
      </c>
    </row>
    <row r="239" spans="1:9" s="43" customFormat="1" ht="15" x14ac:dyDescent="0.25">
      <c r="A239" s="67" t="s">
        <v>606</v>
      </c>
      <c r="B239" s="43" t="s">
        <v>607</v>
      </c>
      <c r="C239" s="60">
        <v>4.2</v>
      </c>
      <c r="D239" s="61">
        <v>1.3898999999999999</v>
      </c>
      <c r="E239" s="59" t="s">
        <v>150</v>
      </c>
      <c r="G239" s="55"/>
      <c r="H239" s="53">
        <v>45153</v>
      </c>
      <c r="I239" s="53">
        <v>46157</v>
      </c>
    </row>
    <row r="240" spans="1:9" s="43" customFormat="1" ht="15" x14ac:dyDescent="0.25">
      <c r="A240" s="67" t="s">
        <v>608</v>
      </c>
      <c r="B240" s="43" t="s">
        <v>609</v>
      </c>
      <c r="C240" s="60">
        <v>3.6</v>
      </c>
      <c r="D240" s="61">
        <v>1.2161999999999999</v>
      </c>
      <c r="E240" s="59" t="s">
        <v>150</v>
      </c>
      <c r="G240" s="55"/>
      <c r="H240" s="53">
        <v>45154</v>
      </c>
      <c r="I240" s="53">
        <v>46158</v>
      </c>
    </row>
    <row r="241" spans="1:9" s="43" customFormat="1" ht="15" x14ac:dyDescent="0.25">
      <c r="A241" s="67" t="s">
        <v>610</v>
      </c>
      <c r="B241" s="43" t="s">
        <v>611</v>
      </c>
      <c r="C241" s="60">
        <v>1.9</v>
      </c>
      <c r="D241" s="61">
        <v>0.59450000000000003</v>
      </c>
      <c r="E241" s="59" t="s">
        <v>150</v>
      </c>
      <c r="G241" s="55"/>
      <c r="H241" s="53">
        <v>45155</v>
      </c>
      <c r="I241" s="53">
        <v>46159</v>
      </c>
    </row>
    <row r="242" spans="1:9" s="43" customFormat="1" ht="15" x14ac:dyDescent="0.25">
      <c r="A242" s="71" t="s">
        <v>612</v>
      </c>
      <c r="B242" s="50" t="s">
        <v>613</v>
      </c>
      <c r="C242" s="51">
        <v>1.6</v>
      </c>
      <c r="D242" s="52">
        <v>1.8765000000000001</v>
      </c>
      <c r="E242" s="77" t="s">
        <v>150</v>
      </c>
      <c r="G242" s="55"/>
      <c r="H242" s="53">
        <v>45156</v>
      </c>
      <c r="I242" s="53">
        <v>46160</v>
      </c>
    </row>
    <row r="243" spans="1:9" s="43" customFormat="1" ht="15" x14ac:dyDescent="0.25">
      <c r="A243" s="67" t="s">
        <v>614</v>
      </c>
      <c r="B243" s="43" t="s">
        <v>615</v>
      </c>
      <c r="C243" s="60">
        <v>1.3</v>
      </c>
      <c r="D243" s="61">
        <v>0.97670000000000001</v>
      </c>
      <c r="E243" s="59" t="s">
        <v>175</v>
      </c>
      <c r="G243" s="55"/>
      <c r="H243" s="53">
        <v>45157</v>
      </c>
      <c r="I243" s="53">
        <v>46161</v>
      </c>
    </row>
    <row r="244" spans="1:9" s="43" customFormat="1" ht="15" x14ac:dyDescent="0.25">
      <c r="A244" s="67" t="s">
        <v>616</v>
      </c>
      <c r="B244" s="43" t="s">
        <v>617</v>
      </c>
      <c r="C244" s="60">
        <v>1.1000000000000001</v>
      </c>
      <c r="D244" s="61">
        <v>0.67900000000000005</v>
      </c>
      <c r="E244" s="59" t="s">
        <v>175</v>
      </c>
      <c r="G244" s="55"/>
      <c r="H244" s="53">
        <v>45158</v>
      </c>
      <c r="I244" s="53">
        <v>46162</v>
      </c>
    </row>
    <row r="245" spans="1:9" s="43" customFormat="1" ht="15" x14ac:dyDescent="0.25">
      <c r="A245" s="67" t="s">
        <v>618</v>
      </c>
      <c r="B245" s="43" t="s">
        <v>619</v>
      </c>
      <c r="C245" s="60">
        <v>4.3</v>
      </c>
      <c r="D245" s="61">
        <v>1.6207</v>
      </c>
      <c r="E245" s="59" t="s">
        <v>150</v>
      </c>
      <c r="G245" s="55"/>
      <c r="H245" s="53">
        <v>45159</v>
      </c>
      <c r="I245" s="53">
        <v>46163</v>
      </c>
    </row>
    <row r="246" spans="1:9" s="43" customFormat="1" ht="15" x14ac:dyDescent="0.25">
      <c r="A246" s="67" t="s">
        <v>620</v>
      </c>
      <c r="B246" s="43" t="s">
        <v>621</v>
      </c>
      <c r="C246" s="60">
        <v>2.9</v>
      </c>
      <c r="D246" s="61">
        <v>1.1187</v>
      </c>
      <c r="E246" s="59" t="s">
        <v>150</v>
      </c>
      <c r="G246" s="55"/>
      <c r="H246" s="53">
        <v>45160</v>
      </c>
      <c r="I246" s="53">
        <v>46164</v>
      </c>
    </row>
    <row r="247" spans="1:9" s="43" customFormat="1" ht="15" x14ac:dyDescent="0.25">
      <c r="A247" s="71" t="s">
        <v>622</v>
      </c>
      <c r="B247" s="50" t="s">
        <v>623</v>
      </c>
      <c r="C247" s="51">
        <v>1.8</v>
      </c>
      <c r="D247" s="52">
        <v>0.66490000000000005</v>
      </c>
      <c r="E247" s="77" t="s">
        <v>150</v>
      </c>
      <c r="G247" s="55"/>
      <c r="H247" s="53">
        <v>45161</v>
      </c>
      <c r="I247" s="53">
        <v>46165</v>
      </c>
    </row>
    <row r="248" spans="1:9" s="43" customFormat="1" ht="15" x14ac:dyDescent="0.25">
      <c r="A248" s="67" t="s">
        <v>624</v>
      </c>
      <c r="B248" s="43" t="s">
        <v>625</v>
      </c>
      <c r="C248" s="60">
        <v>3.7</v>
      </c>
      <c r="D248" s="61">
        <v>1.2584</v>
      </c>
      <c r="E248" s="59" t="s">
        <v>150</v>
      </c>
      <c r="G248" s="55"/>
      <c r="H248" s="53">
        <v>45162</v>
      </c>
      <c r="I248" s="53">
        <v>46166</v>
      </c>
    </row>
    <row r="249" spans="1:9" s="43" customFormat="1" ht="15" x14ac:dyDescent="0.25">
      <c r="A249" s="67" t="s">
        <v>626</v>
      </c>
      <c r="B249" s="43" t="s">
        <v>627</v>
      </c>
      <c r="C249" s="60">
        <v>1.9</v>
      </c>
      <c r="D249" s="61">
        <v>0.76090000000000002</v>
      </c>
      <c r="E249" s="59" t="s">
        <v>150</v>
      </c>
      <c r="G249" s="55"/>
      <c r="H249" s="53">
        <v>45163</v>
      </c>
      <c r="I249" s="53">
        <v>46167</v>
      </c>
    </row>
    <row r="250" spans="1:9" s="43" customFormat="1" ht="15" x14ac:dyDescent="0.25">
      <c r="A250" s="67" t="s">
        <v>628</v>
      </c>
      <c r="B250" s="43" t="s">
        <v>629</v>
      </c>
      <c r="C250" s="60">
        <v>4.0999999999999996</v>
      </c>
      <c r="D250" s="61">
        <v>1.6362000000000001</v>
      </c>
      <c r="E250" s="59" t="s">
        <v>150</v>
      </c>
      <c r="G250" s="55"/>
      <c r="H250" s="53">
        <v>45164</v>
      </c>
      <c r="I250" s="53">
        <v>46168</v>
      </c>
    </row>
    <row r="251" spans="1:9" s="43" customFormat="1" ht="15" x14ac:dyDescent="0.25">
      <c r="A251" s="67" t="s">
        <v>630</v>
      </c>
      <c r="B251" s="43" t="s">
        <v>631</v>
      </c>
      <c r="C251" s="60">
        <v>2.2999999999999998</v>
      </c>
      <c r="D251" s="61">
        <v>0.91610000000000003</v>
      </c>
      <c r="E251" s="59" t="s">
        <v>150</v>
      </c>
      <c r="G251" s="55"/>
      <c r="H251" s="53">
        <v>45165</v>
      </c>
      <c r="I251" s="53">
        <v>46169</v>
      </c>
    </row>
    <row r="252" spans="1:9" s="43" customFormat="1" ht="15" x14ac:dyDescent="0.25">
      <c r="A252" s="71" t="s">
        <v>632</v>
      </c>
      <c r="B252" s="50" t="s">
        <v>633</v>
      </c>
      <c r="C252" s="51">
        <v>4.3</v>
      </c>
      <c r="D252" s="52">
        <v>1.8008999999999999</v>
      </c>
      <c r="E252" s="77" t="s">
        <v>170</v>
      </c>
      <c r="G252" s="55"/>
      <c r="H252" s="53">
        <v>45166</v>
      </c>
      <c r="I252" s="53">
        <v>46170</v>
      </c>
    </row>
    <row r="253" spans="1:9" s="43" customFormat="1" ht="15" x14ac:dyDescent="0.25">
      <c r="A253" s="67" t="s">
        <v>634</v>
      </c>
      <c r="B253" s="43" t="s">
        <v>635</v>
      </c>
      <c r="C253" s="60">
        <v>2.6</v>
      </c>
      <c r="D253" s="61">
        <v>1.0236000000000001</v>
      </c>
      <c r="E253" s="59" t="s">
        <v>170</v>
      </c>
      <c r="G253" s="55"/>
      <c r="H253" s="53">
        <v>45167</v>
      </c>
      <c r="I253" s="53">
        <v>46171</v>
      </c>
    </row>
    <row r="254" spans="1:9" s="43" customFormat="1" ht="15" x14ac:dyDescent="0.25">
      <c r="A254" s="67" t="s">
        <v>636</v>
      </c>
      <c r="B254" s="43" t="s">
        <v>637</v>
      </c>
      <c r="C254" s="60">
        <v>3.9</v>
      </c>
      <c r="D254" s="61">
        <v>1.5363</v>
      </c>
      <c r="E254" s="59" t="s">
        <v>150</v>
      </c>
      <c r="G254" s="55"/>
      <c r="H254" s="53">
        <v>45168</v>
      </c>
      <c r="I254" s="53">
        <v>46172</v>
      </c>
    </row>
    <row r="255" spans="1:9" s="43" customFormat="1" ht="15" x14ac:dyDescent="0.25">
      <c r="A255" s="67" t="s">
        <v>638</v>
      </c>
      <c r="B255" s="43" t="s">
        <v>639</v>
      </c>
      <c r="C255" s="60">
        <v>2.5</v>
      </c>
      <c r="D255" s="61">
        <v>0.94220000000000004</v>
      </c>
      <c r="E255" s="59" t="s">
        <v>150</v>
      </c>
      <c r="G255" s="55"/>
      <c r="H255" s="53">
        <v>45169</v>
      </c>
      <c r="I255" s="53">
        <v>46173</v>
      </c>
    </row>
    <row r="256" spans="1:9" s="43" customFormat="1" ht="15" x14ac:dyDescent="0.25">
      <c r="A256" s="67" t="s">
        <v>640</v>
      </c>
      <c r="B256" s="43" t="s">
        <v>641</v>
      </c>
      <c r="C256" s="60">
        <v>1.8</v>
      </c>
      <c r="D256" s="61">
        <v>0.65359999999999996</v>
      </c>
      <c r="E256" s="59" t="s">
        <v>150</v>
      </c>
      <c r="G256" s="55"/>
      <c r="H256" s="53">
        <v>45170</v>
      </c>
      <c r="I256" s="53">
        <v>46174</v>
      </c>
    </row>
    <row r="257" spans="1:9" s="43" customFormat="1" ht="15" x14ac:dyDescent="0.25">
      <c r="A257" s="71" t="s">
        <v>642</v>
      </c>
      <c r="B257" s="50" t="s">
        <v>643</v>
      </c>
      <c r="C257" s="51">
        <v>2.1</v>
      </c>
      <c r="D257" s="52">
        <v>0.8014</v>
      </c>
      <c r="E257" s="77" t="s">
        <v>150</v>
      </c>
      <c r="G257" s="55"/>
      <c r="H257" s="53">
        <v>45171</v>
      </c>
      <c r="I257" s="53">
        <v>46175</v>
      </c>
    </row>
    <row r="258" spans="1:9" s="43" customFormat="1" ht="15" x14ac:dyDescent="0.25">
      <c r="A258" s="67" t="s">
        <v>644</v>
      </c>
      <c r="B258" s="43" t="s">
        <v>645</v>
      </c>
      <c r="C258" s="60">
        <v>2.7</v>
      </c>
      <c r="D258" s="61">
        <v>1.1188</v>
      </c>
      <c r="E258" s="59" t="s">
        <v>150</v>
      </c>
      <c r="G258" s="55"/>
      <c r="H258" s="53">
        <v>45172</v>
      </c>
      <c r="I258" s="53">
        <v>46176</v>
      </c>
    </row>
    <row r="259" spans="1:9" s="43" customFormat="1" ht="15" x14ac:dyDescent="0.25">
      <c r="A259" s="67" t="s">
        <v>646</v>
      </c>
      <c r="B259" s="43" t="s">
        <v>647</v>
      </c>
      <c r="C259" s="60">
        <v>2.1</v>
      </c>
      <c r="D259" s="61">
        <v>0.90510000000000002</v>
      </c>
      <c r="E259" s="59" t="s">
        <v>150</v>
      </c>
      <c r="G259" s="55"/>
      <c r="H259" s="53">
        <v>45173</v>
      </c>
      <c r="I259" s="53">
        <v>46177</v>
      </c>
    </row>
    <row r="260" spans="1:9" s="43" customFormat="1" ht="15" x14ac:dyDescent="0.25">
      <c r="A260" s="67" t="s">
        <v>648</v>
      </c>
      <c r="B260" s="43" t="s">
        <v>649</v>
      </c>
      <c r="C260" s="60">
        <v>6.3</v>
      </c>
      <c r="D260" s="61">
        <v>2.2858000000000001</v>
      </c>
      <c r="E260" s="59" t="s">
        <v>150</v>
      </c>
      <c r="G260" s="55"/>
      <c r="H260" s="53">
        <v>45174</v>
      </c>
      <c r="I260" s="53">
        <v>46178</v>
      </c>
    </row>
    <row r="261" spans="1:9" s="43" customFormat="1" ht="15" x14ac:dyDescent="0.25">
      <c r="A261" s="67" t="s">
        <v>650</v>
      </c>
      <c r="B261" s="43" t="s">
        <v>651</v>
      </c>
      <c r="C261" s="60">
        <v>3</v>
      </c>
      <c r="D261" s="61">
        <v>1.1598999999999999</v>
      </c>
      <c r="E261" s="59" t="s">
        <v>150</v>
      </c>
      <c r="G261" s="55"/>
      <c r="H261" s="53">
        <v>45175</v>
      </c>
      <c r="I261" s="53">
        <v>46179</v>
      </c>
    </row>
    <row r="262" spans="1:9" s="43" customFormat="1" ht="15" x14ac:dyDescent="0.25">
      <c r="A262" s="71" t="s">
        <v>652</v>
      </c>
      <c r="B262" s="50" t="s">
        <v>653</v>
      </c>
      <c r="C262" s="51">
        <v>1.9</v>
      </c>
      <c r="D262" s="52">
        <v>0.8</v>
      </c>
      <c r="E262" s="77" t="s">
        <v>150</v>
      </c>
      <c r="G262" s="55"/>
      <c r="H262" s="53">
        <v>45176</v>
      </c>
      <c r="I262" s="53">
        <v>46180</v>
      </c>
    </row>
    <row r="263" spans="1:9" s="43" customFormat="1" ht="15" x14ac:dyDescent="0.25">
      <c r="A263" s="67" t="s">
        <v>1668</v>
      </c>
      <c r="B263" s="43" t="s">
        <v>1669</v>
      </c>
      <c r="C263" s="60">
        <v>8.4</v>
      </c>
      <c r="D263" s="61">
        <v>9.4672000000000001</v>
      </c>
      <c r="E263" s="59" t="s">
        <v>150</v>
      </c>
      <c r="G263" s="55"/>
      <c r="H263" s="53">
        <v>45177</v>
      </c>
      <c r="I263" s="53">
        <v>46181</v>
      </c>
    </row>
    <row r="264" spans="1:9" s="43" customFormat="1" ht="15" x14ac:dyDescent="0.25">
      <c r="A264" s="67" t="s">
        <v>1754</v>
      </c>
      <c r="B264" s="43" t="s">
        <v>1755</v>
      </c>
      <c r="C264" s="60">
        <v>2.7</v>
      </c>
      <c r="D264" s="61">
        <v>3.7313999999999998</v>
      </c>
      <c r="E264" s="59" t="s">
        <v>175</v>
      </c>
      <c r="G264" s="55"/>
      <c r="H264" s="53">
        <v>45178</v>
      </c>
      <c r="I264" s="53">
        <v>46182</v>
      </c>
    </row>
    <row r="265" spans="1:9" s="43" customFormat="1" ht="15" x14ac:dyDescent="0.25">
      <c r="A265" s="67" t="s">
        <v>654</v>
      </c>
      <c r="B265" s="43" t="s">
        <v>655</v>
      </c>
      <c r="C265" s="60">
        <v>8.1</v>
      </c>
      <c r="D265" s="61">
        <v>5.8478000000000003</v>
      </c>
      <c r="E265" s="59" t="s">
        <v>150</v>
      </c>
      <c r="G265" s="55"/>
      <c r="H265" s="53">
        <v>45179</v>
      </c>
      <c r="I265" s="53">
        <v>46183</v>
      </c>
    </row>
    <row r="266" spans="1:9" s="43" customFormat="1" ht="15" x14ac:dyDescent="0.25">
      <c r="A266" s="67" t="s">
        <v>656</v>
      </c>
      <c r="B266" s="43" t="s">
        <v>657</v>
      </c>
      <c r="C266" s="60">
        <v>2.1</v>
      </c>
      <c r="D266" s="61">
        <v>3.7054999999999998</v>
      </c>
      <c r="E266" s="59" t="s">
        <v>175</v>
      </c>
      <c r="G266" s="55"/>
      <c r="H266" s="53">
        <v>45180</v>
      </c>
      <c r="I266" s="53">
        <v>46184</v>
      </c>
    </row>
    <row r="267" spans="1:9" s="43" customFormat="1" ht="15" x14ac:dyDescent="0.25">
      <c r="A267" s="71" t="s">
        <v>658</v>
      </c>
      <c r="B267" s="50" t="s">
        <v>659</v>
      </c>
      <c r="C267" s="51">
        <v>3.6</v>
      </c>
      <c r="D267" s="52">
        <v>4.0420999999999996</v>
      </c>
      <c r="E267" s="77" t="s">
        <v>150</v>
      </c>
      <c r="G267" s="55"/>
      <c r="H267" s="53">
        <v>45181</v>
      </c>
      <c r="I267" s="53">
        <v>46185</v>
      </c>
    </row>
    <row r="268" spans="1:9" s="43" customFormat="1" ht="15" x14ac:dyDescent="0.25">
      <c r="A268" s="67" t="s">
        <v>660</v>
      </c>
      <c r="B268" s="43" t="s">
        <v>661</v>
      </c>
      <c r="C268" s="60">
        <v>2.1</v>
      </c>
      <c r="D268" s="61">
        <v>3.0274000000000001</v>
      </c>
      <c r="E268" s="59" t="s">
        <v>150</v>
      </c>
      <c r="G268" s="55"/>
      <c r="H268" s="53">
        <v>45182</v>
      </c>
      <c r="I268" s="53">
        <v>46186</v>
      </c>
    </row>
    <row r="269" spans="1:9" s="43" customFormat="1" ht="15" x14ac:dyDescent="0.25">
      <c r="A269" s="67" t="s">
        <v>662</v>
      </c>
      <c r="B269" s="43" t="s">
        <v>663</v>
      </c>
      <c r="C269" s="60">
        <v>4.4000000000000004</v>
      </c>
      <c r="D269" s="61">
        <v>7.0587</v>
      </c>
      <c r="E269" s="59" t="s">
        <v>150</v>
      </c>
      <c r="G269" s="55"/>
      <c r="H269" s="53">
        <v>45183</v>
      </c>
      <c r="I269" s="53">
        <v>46187</v>
      </c>
    </row>
    <row r="270" spans="1:9" s="43" customFormat="1" ht="15" x14ac:dyDescent="0.25">
      <c r="A270" s="67" t="s">
        <v>664</v>
      </c>
      <c r="B270" s="43" t="s">
        <v>665</v>
      </c>
      <c r="C270" s="60">
        <v>2</v>
      </c>
      <c r="D270" s="61">
        <v>4.6307</v>
      </c>
      <c r="E270" s="59" t="s">
        <v>150</v>
      </c>
      <c r="G270" s="55"/>
      <c r="H270" s="53">
        <v>45184</v>
      </c>
      <c r="I270" s="53">
        <v>46188</v>
      </c>
    </row>
    <row r="271" spans="1:9" s="43" customFormat="1" ht="15" x14ac:dyDescent="0.25">
      <c r="A271" s="67" t="s">
        <v>666</v>
      </c>
      <c r="B271" s="43" t="s">
        <v>667</v>
      </c>
      <c r="C271" s="60">
        <v>2.8</v>
      </c>
      <c r="D271" s="61">
        <v>4.9458000000000002</v>
      </c>
      <c r="E271" s="59" t="s">
        <v>175</v>
      </c>
      <c r="G271" s="55"/>
      <c r="H271" s="53">
        <v>45185</v>
      </c>
      <c r="I271" s="53">
        <v>46189</v>
      </c>
    </row>
    <row r="272" spans="1:9" s="43" customFormat="1" ht="15" x14ac:dyDescent="0.25">
      <c r="A272" s="71" t="s">
        <v>668</v>
      </c>
      <c r="B272" s="50" t="s">
        <v>669</v>
      </c>
      <c r="C272" s="51">
        <v>8.6999999999999993</v>
      </c>
      <c r="D272" s="52">
        <v>4.9930000000000003</v>
      </c>
      <c r="E272" s="77" t="s">
        <v>150</v>
      </c>
      <c r="G272" s="55"/>
      <c r="H272" s="53">
        <v>45186</v>
      </c>
      <c r="I272" s="53">
        <v>46190</v>
      </c>
    </row>
    <row r="273" spans="1:9" s="43" customFormat="1" ht="15" x14ac:dyDescent="0.25">
      <c r="A273" s="67" t="s">
        <v>670</v>
      </c>
      <c r="B273" s="43" t="s">
        <v>671</v>
      </c>
      <c r="C273" s="60">
        <v>3.4</v>
      </c>
      <c r="D273" s="61">
        <v>3.0249999999999999</v>
      </c>
      <c r="E273" s="59" t="s">
        <v>150</v>
      </c>
      <c r="G273" s="55"/>
      <c r="H273" s="53">
        <v>45187</v>
      </c>
      <c r="I273" s="53">
        <v>46191</v>
      </c>
    </row>
    <row r="274" spans="1:9" s="43" customFormat="1" ht="15" x14ac:dyDescent="0.25">
      <c r="A274" s="67" t="s">
        <v>672</v>
      </c>
      <c r="B274" s="43" t="s">
        <v>673</v>
      </c>
      <c r="C274" s="60">
        <v>1.8</v>
      </c>
      <c r="D274" s="61">
        <v>2.1821000000000002</v>
      </c>
      <c r="E274" s="59" t="s">
        <v>150</v>
      </c>
      <c r="G274" s="55"/>
      <c r="H274" s="53">
        <v>45188</v>
      </c>
      <c r="I274" s="53">
        <v>46192</v>
      </c>
    </row>
    <row r="275" spans="1:9" s="43" customFormat="1" ht="15" x14ac:dyDescent="0.25">
      <c r="A275" s="67" t="s">
        <v>674</v>
      </c>
      <c r="B275" s="43" t="s">
        <v>675</v>
      </c>
      <c r="C275" s="60">
        <v>9.8000000000000007</v>
      </c>
      <c r="D275" s="61">
        <v>4.3970000000000002</v>
      </c>
      <c r="E275" s="59" t="s">
        <v>150</v>
      </c>
      <c r="G275" s="55"/>
      <c r="H275" s="53">
        <v>45189</v>
      </c>
      <c r="I275" s="53">
        <v>46193</v>
      </c>
    </row>
    <row r="276" spans="1:9" s="43" customFormat="1" ht="15" x14ac:dyDescent="0.25">
      <c r="A276" s="67" t="s">
        <v>676</v>
      </c>
      <c r="B276" s="43" t="s">
        <v>677</v>
      </c>
      <c r="C276" s="60">
        <v>5.4</v>
      </c>
      <c r="D276" s="61">
        <v>3.2907999999999999</v>
      </c>
      <c r="E276" s="59" t="s">
        <v>150</v>
      </c>
      <c r="G276" s="55"/>
      <c r="H276" s="53">
        <v>45190</v>
      </c>
      <c r="I276" s="53">
        <v>46194</v>
      </c>
    </row>
    <row r="277" spans="1:9" s="43" customFormat="1" ht="15" x14ac:dyDescent="0.25">
      <c r="A277" s="71" t="s">
        <v>678</v>
      </c>
      <c r="B277" s="50" t="s">
        <v>679</v>
      </c>
      <c r="C277" s="51">
        <v>3.7</v>
      </c>
      <c r="D277" s="52">
        <v>2.5857999999999999</v>
      </c>
      <c r="E277" s="77" t="s">
        <v>150</v>
      </c>
      <c r="G277" s="55"/>
      <c r="H277" s="53">
        <v>45191</v>
      </c>
      <c r="I277" s="53">
        <v>46195</v>
      </c>
    </row>
    <row r="278" spans="1:9" s="43" customFormat="1" ht="15" x14ac:dyDescent="0.25">
      <c r="A278" s="67" t="s">
        <v>680</v>
      </c>
      <c r="B278" s="43" t="s">
        <v>681</v>
      </c>
      <c r="C278" s="60">
        <v>6.4</v>
      </c>
      <c r="D278" s="61">
        <v>5.5778999999999996</v>
      </c>
      <c r="E278" s="59" t="s">
        <v>175</v>
      </c>
      <c r="G278" s="55"/>
      <c r="H278" s="53">
        <v>45192</v>
      </c>
      <c r="I278" s="53">
        <v>46196</v>
      </c>
    </row>
    <row r="279" spans="1:9" s="43" customFormat="1" ht="15" x14ac:dyDescent="0.25">
      <c r="A279" s="67" t="s">
        <v>682</v>
      </c>
      <c r="B279" s="43" t="s">
        <v>683</v>
      </c>
      <c r="C279" s="60">
        <v>3.5</v>
      </c>
      <c r="D279" s="61">
        <v>3.6082999999999998</v>
      </c>
      <c r="E279" s="59" t="s">
        <v>175</v>
      </c>
      <c r="G279" s="55"/>
      <c r="H279" s="53">
        <v>45193</v>
      </c>
      <c r="I279" s="53">
        <v>46197</v>
      </c>
    </row>
    <row r="280" spans="1:9" s="43" customFormat="1" ht="15" x14ac:dyDescent="0.25">
      <c r="A280" s="67" t="s">
        <v>684</v>
      </c>
      <c r="B280" s="43" t="s">
        <v>685</v>
      </c>
      <c r="C280" s="60">
        <v>2.2000000000000002</v>
      </c>
      <c r="D280" s="61">
        <v>2.5232000000000001</v>
      </c>
      <c r="E280" s="59" t="s">
        <v>175</v>
      </c>
      <c r="G280" s="55"/>
      <c r="H280" s="53">
        <v>45194</v>
      </c>
      <c r="I280" s="53">
        <v>46198</v>
      </c>
    </row>
    <row r="281" spans="1:9" s="43" customFormat="1" ht="15" x14ac:dyDescent="0.25">
      <c r="A281" s="67" t="s">
        <v>686</v>
      </c>
      <c r="B281" s="43" t="s">
        <v>687</v>
      </c>
      <c r="C281" s="60">
        <v>9.5</v>
      </c>
      <c r="D281" s="61">
        <v>5.7689000000000004</v>
      </c>
      <c r="E281" s="59" t="s">
        <v>150</v>
      </c>
      <c r="G281" s="55"/>
      <c r="H281" s="53">
        <v>45195</v>
      </c>
      <c r="I281" s="53">
        <v>46199</v>
      </c>
    </row>
    <row r="282" spans="1:9" s="43" customFormat="1" ht="15" x14ac:dyDescent="0.25">
      <c r="A282" s="71" t="s">
        <v>688</v>
      </c>
      <c r="B282" s="50" t="s">
        <v>689</v>
      </c>
      <c r="C282" s="51">
        <v>5.7</v>
      </c>
      <c r="D282" s="52">
        <v>2.5646</v>
      </c>
      <c r="E282" s="77" t="s">
        <v>150</v>
      </c>
      <c r="G282" s="55"/>
      <c r="H282" s="53">
        <v>45196</v>
      </c>
      <c r="I282" s="53">
        <v>46200</v>
      </c>
    </row>
    <row r="283" spans="1:9" s="43" customFormat="1" ht="15" x14ac:dyDescent="0.25">
      <c r="A283" s="67" t="s">
        <v>690</v>
      </c>
      <c r="B283" s="43" t="s">
        <v>691</v>
      </c>
      <c r="C283" s="60">
        <v>3.4</v>
      </c>
      <c r="D283" s="61">
        <v>2.0901999999999998</v>
      </c>
      <c r="E283" s="59" t="s">
        <v>150</v>
      </c>
      <c r="G283" s="55"/>
      <c r="H283" s="53">
        <v>45197</v>
      </c>
      <c r="I283" s="53">
        <v>46201</v>
      </c>
    </row>
    <row r="284" spans="1:9" s="43" customFormat="1" ht="15" x14ac:dyDescent="0.25">
      <c r="A284" s="67" t="s">
        <v>692</v>
      </c>
      <c r="B284" s="43" t="s">
        <v>693</v>
      </c>
      <c r="C284" s="60">
        <v>6.9</v>
      </c>
      <c r="D284" s="61">
        <v>3.9788999999999999</v>
      </c>
      <c r="E284" s="59" t="s">
        <v>175</v>
      </c>
      <c r="G284" s="55"/>
      <c r="H284" s="53">
        <v>45198</v>
      </c>
      <c r="I284" s="53">
        <v>46202</v>
      </c>
    </row>
    <row r="285" spans="1:9" s="43" customFormat="1" ht="15" x14ac:dyDescent="0.25">
      <c r="A285" s="67" t="s">
        <v>694</v>
      </c>
      <c r="B285" s="43" t="s">
        <v>695</v>
      </c>
      <c r="C285" s="60">
        <v>4.0999999999999996</v>
      </c>
      <c r="D285" s="61">
        <v>1.8954</v>
      </c>
      <c r="E285" s="59" t="s">
        <v>248</v>
      </c>
      <c r="G285" s="55"/>
      <c r="H285" s="53">
        <v>45199</v>
      </c>
      <c r="I285" s="53">
        <v>46203</v>
      </c>
    </row>
    <row r="286" spans="1:9" s="43" customFormat="1" ht="15" x14ac:dyDescent="0.25">
      <c r="A286" s="67" t="s">
        <v>696</v>
      </c>
      <c r="B286" s="43" t="s">
        <v>697</v>
      </c>
      <c r="C286" s="60">
        <v>3.3</v>
      </c>
      <c r="D286" s="61">
        <v>1.3593999999999999</v>
      </c>
      <c r="E286" s="59" t="s">
        <v>248</v>
      </c>
      <c r="G286" s="55"/>
      <c r="H286" s="53">
        <v>45200</v>
      </c>
      <c r="I286" s="53">
        <v>46204</v>
      </c>
    </row>
    <row r="287" spans="1:9" s="43" customFormat="1" ht="15" x14ac:dyDescent="0.25">
      <c r="A287" s="71" t="s">
        <v>698</v>
      </c>
      <c r="B287" s="50" t="s">
        <v>699</v>
      </c>
      <c r="C287" s="51">
        <v>5.5</v>
      </c>
      <c r="D287" s="52">
        <v>3.5366</v>
      </c>
      <c r="E287" s="77" t="s">
        <v>175</v>
      </c>
      <c r="G287" s="55"/>
      <c r="H287" s="53">
        <v>45201</v>
      </c>
      <c r="I287" s="53">
        <v>46205</v>
      </c>
    </row>
    <row r="288" spans="1:9" s="43" customFormat="1" ht="15" x14ac:dyDescent="0.25">
      <c r="A288" s="67" t="s">
        <v>700</v>
      </c>
      <c r="B288" s="43" t="s">
        <v>701</v>
      </c>
      <c r="C288" s="60">
        <v>3.5</v>
      </c>
      <c r="D288" s="61">
        <v>1.6846000000000001</v>
      </c>
      <c r="E288" s="59" t="s">
        <v>150</v>
      </c>
      <c r="G288" s="55"/>
      <c r="H288" s="53">
        <v>45202</v>
      </c>
      <c r="I288" s="53">
        <v>46206</v>
      </c>
    </row>
    <row r="289" spans="1:9" s="43" customFormat="1" ht="15" x14ac:dyDescent="0.25">
      <c r="A289" s="67" t="s">
        <v>702</v>
      </c>
      <c r="B289" s="43" t="s">
        <v>703</v>
      </c>
      <c r="C289" s="60">
        <v>1.7</v>
      </c>
      <c r="D289" s="61">
        <v>1.3412999999999999</v>
      </c>
      <c r="E289" s="59" t="s">
        <v>175</v>
      </c>
      <c r="G289" s="55"/>
      <c r="H289" s="53">
        <v>45203</v>
      </c>
      <c r="I289" s="53">
        <v>46207</v>
      </c>
    </row>
    <row r="290" spans="1:9" s="43" customFormat="1" ht="15" x14ac:dyDescent="0.25">
      <c r="A290" s="67" t="s">
        <v>704</v>
      </c>
      <c r="B290" s="43" t="s">
        <v>705</v>
      </c>
      <c r="C290" s="60">
        <v>4.8</v>
      </c>
      <c r="D290" s="61">
        <v>3.8389000000000002</v>
      </c>
      <c r="E290" s="59" t="s">
        <v>175</v>
      </c>
      <c r="G290" s="55"/>
      <c r="H290" s="53">
        <v>45204</v>
      </c>
      <c r="I290" s="53">
        <v>46208</v>
      </c>
    </row>
    <row r="291" spans="1:9" s="43" customFormat="1" ht="15" x14ac:dyDescent="0.25">
      <c r="A291" s="67" t="s">
        <v>706</v>
      </c>
      <c r="B291" s="43" t="s">
        <v>707</v>
      </c>
      <c r="C291" s="60">
        <v>2.2000000000000002</v>
      </c>
      <c r="D291" s="61">
        <v>1.8724000000000001</v>
      </c>
      <c r="E291" s="59" t="s">
        <v>150</v>
      </c>
      <c r="G291" s="55"/>
      <c r="H291" s="53">
        <v>45205</v>
      </c>
      <c r="I291" s="53">
        <v>46209</v>
      </c>
    </row>
    <row r="292" spans="1:9" s="43" customFormat="1" ht="15" x14ac:dyDescent="0.25">
      <c r="A292" s="71" t="s">
        <v>708</v>
      </c>
      <c r="B292" s="50" t="s">
        <v>709</v>
      </c>
      <c r="C292" s="51">
        <v>1.9</v>
      </c>
      <c r="D292" s="52">
        <v>1.3706</v>
      </c>
      <c r="E292" s="77" t="s">
        <v>150</v>
      </c>
      <c r="G292" s="55"/>
      <c r="H292" s="53">
        <v>45206</v>
      </c>
      <c r="I292" s="53">
        <v>46210</v>
      </c>
    </row>
    <row r="293" spans="1:9" s="43" customFormat="1" ht="15" x14ac:dyDescent="0.25">
      <c r="A293" s="67" t="s">
        <v>710</v>
      </c>
      <c r="B293" s="43" t="s">
        <v>711</v>
      </c>
      <c r="C293" s="60">
        <v>6.5</v>
      </c>
      <c r="D293" s="61">
        <v>3.7016</v>
      </c>
      <c r="E293" s="59" t="s">
        <v>150</v>
      </c>
      <c r="G293" s="55"/>
      <c r="H293" s="53">
        <v>45207</v>
      </c>
      <c r="I293" s="53">
        <v>46211</v>
      </c>
    </row>
    <row r="294" spans="1:9" s="43" customFormat="1" ht="15" x14ac:dyDescent="0.25">
      <c r="A294" s="67" t="s">
        <v>712</v>
      </c>
      <c r="B294" s="43" t="s">
        <v>713</v>
      </c>
      <c r="C294" s="60">
        <v>3.6</v>
      </c>
      <c r="D294" s="61">
        <v>2.2103000000000002</v>
      </c>
      <c r="E294" s="59" t="s">
        <v>150</v>
      </c>
      <c r="G294" s="55"/>
      <c r="H294" s="53">
        <v>45208</v>
      </c>
      <c r="I294" s="53">
        <v>46212</v>
      </c>
    </row>
    <row r="295" spans="1:9" s="43" customFormat="1" ht="15" x14ac:dyDescent="0.25">
      <c r="A295" s="67" t="s">
        <v>714</v>
      </c>
      <c r="B295" s="43" t="s">
        <v>715</v>
      </c>
      <c r="C295" s="60">
        <v>2.7</v>
      </c>
      <c r="D295" s="61">
        <v>2.0503</v>
      </c>
      <c r="E295" s="59" t="s">
        <v>150</v>
      </c>
      <c r="G295" s="55"/>
      <c r="H295" s="53">
        <v>45209</v>
      </c>
      <c r="I295" s="53">
        <v>46213</v>
      </c>
    </row>
    <row r="296" spans="1:9" s="43" customFormat="1" ht="15" x14ac:dyDescent="0.25">
      <c r="A296" s="67" t="s">
        <v>716</v>
      </c>
      <c r="B296" s="43" t="s">
        <v>717</v>
      </c>
      <c r="C296" s="60">
        <v>7.2</v>
      </c>
      <c r="D296" s="61">
        <v>4.4451000000000001</v>
      </c>
      <c r="E296" s="59" t="s">
        <v>150</v>
      </c>
      <c r="G296" s="55"/>
      <c r="H296" s="53">
        <v>45210</v>
      </c>
      <c r="I296" s="53">
        <v>46214</v>
      </c>
    </row>
    <row r="297" spans="1:9" s="43" customFormat="1" ht="15" x14ac:dyDescent="0.25">
      <c r="A297" s="71" t="s">
        <v>718</v>
      </c>
      <c r="B297" s="50" t="s">
        <v>719</v>
      </c>
      <c r="C297" s="51">
        <v>4.8</v>
      </c>
      <c r="D297" s="52">
        <v>2.5150999999999999</v>
      </c>
      <c r="E297" s="77" t="s">
        <v>150</v>
      </c>
      <c r="G297" s="55"/>
      <c r="H297" s="53">
        <v>45211</v>
      </c>
      <c r="I297" s="53">
        <v>46215</v>
      </c>
    </row>
    <row r="298" spans="1:9" s="43" customFormat="1" ht="15" x14ac:dyDescent="0.25">
      <c r="A298" s="67" t="s">
        <v>720</v>
      </c>
      <c r="B298" s="43" t="s">
        <v>721</v>
      </c>
      <c r="C298" s="60">
        <v>2.6</v>
      </c>
      <c r="D298" s="61">
        <v>1.7923</v>
      </c>
      <c r="E298" s="59" t="s">
        <v>150</v>
      </c>
      <c r="G298" s="55"/>
      <c r="H298" s="53">
        <v>45212</v>
      </c>
      <c r="I298" s="53">
        <v>46216</v>
      </c>
    </row>
    <row r="299" spans="1:9" s="43" customFormat="1" ht="15" x14ac:dyDescent="0.25">
      <c r="A299" s="67" t="s">
        <v>1756</v>
      </c>
      <c r="B299" s="43" t="s">
        <v>1757</v>
      </c>
      <c r="C299" s="60">
        <v>3.2</v>
      </c>
      <c r="D299" s="61">
        <v>4.8177000000000003</v>
      </c>
      <c r="E299" s="59" t="s">
        <v>150</v>
      </c>
      <c r="G299" s="55"/>
      <c r="H299" s="53">
        <v>45213</v>
      </c>
      <c r="I299" s="53">
        <v>46217</v>
      </c>
    </row>
    <row r="300" spans="1:9" s="43" customFormat="1" ht="15" x14ac:dyDescent="0.25">
      <c r="A300" s="67" t="s">
        <v>1758</v>
      </c>
      <c r="B300" s="43" t="s">
        <v>1759</v>
      </c>
      <c r="C300" s="60">
        <v>2</v>
      </c>
      <c r="D300" s="61">
        <v>3.4365000000000001</v>
      </c>
      <c r="E300" s="59" t="s">
        <v>150</v>
      </c>
      <c r="G300" s="55"/>
      <c r="H300" s="53">
        <v>45214</v>
      </c>
      <c r="I300" s="53">
        <v>46218</v>
      </c>
    </row>
    <row r="301" spans="1:9" s="43" customFormat="1" ht="15" x14ac:dyDescent="0.25">
      <c r="A301" s="67" t="s">
        <v>722</v>
      </c>
      <c r="B301" s="43" t="s">
        <v>723</v>
      </c>
      <c r="C301" s="60">
        <v>3.8</v>
      </c>
      <c r="D301" s="61">
        <v>1.9601999999999999</v>
      </c>
      <c r="E301" s="59" t="s">
        <v>150</v>
      </c>
      <c r="G301" s="55"/>
      <c r="H301" s="53">
        <v>45215</v>
      </c>
      <c r="I301" s="53">
        <v>46219</v>
      </c>
    </row>
    <row r="302" spans="1:9" s="43" customFormat="1" ht="15" x14ac:dyDescent="0.25">
      <c r="A302" s="71" t="s">
        <v>724</v>
      </c>
      <c r="B302" s="50" t="s">
        <v>725</v>
      </c>
      <c r="C302" s="51">
        <v>3.1</v>
      </c>
      <c r="D302" s="52">
        <v>1.2369000000000001</v>
      </c>
      <c r="E302" s="77" t="s">
        <v>150</v>
      </c>
      <c r="G302" s="55"/>
      <c r="H302" s="53">
        <v>45216</v>
      </c>
      <c r="I302" s="53">
        <v>46220</v>
      </c>
    </row>
    <row r="303" spans="1:9" s="43" customFormat="1" ht="15" x14ac:dyDescent="0.25">
      <c r="A303" s="67" t="s">
        <v>726</v>
      </c>
      <c r="B303" s="43" t="s">
        <v>727</v>
      </c>
      <c r="C303" s="60">
        <v>2.8</v>
      </c>
      <c r="D303" s="61">
        <v>0.89510000000000001</v>
      </c>
      <c r="E303" s="59" t="s">
        <v>150</v>
      </c>
      <c r="G303" s="55"/>
      <c r="H303" s="53">
        <v>45217</v>
      </c>
      <c r="I303" s="53">
        <v>46221</v>
      </c>
    </row>
    <row r="304" spans="1:9" s="43" customFormat="1" ht="15" x14ac:dyDescent="0.25">
      <c r="A304" s="67" t="s">
        <v>728</v>
      </c>
      <c r="B304" s="43" t="s">
        <v>729</v>
      </c>
      <c r="C304" s="60">
        <v>4.9000000000000004</v>
      </c>
      <c r="D304" s="61">
        <v>1.623</v>
      </c>
      <c r="E304" s="59" t="s">
        <v>150</v>
      </c>
      <c r="G304" s="55"/>
      <c r="H304" s="53">
        <v>45218</v>
      </c>
      <c r="I304" s="53">
        <v>46222</v>
      </c>
    </row>
    <row r="305" spans="1:9" s="43" customFormat="1" ht="15" x14ac:dyDescent="0.25">
      <c r="A305" s="67" t="s">
        <v>730</v>
      </c>
      <c r="B305" s="43" t="s">
        <v>731</v>
      </c>
      <c r="C305" s="60">
        <v>3.7</v>
      </c>
      <c r="D305" s="61">
        <v>1.1043000000000001</v>
      </c>
      <c r="E305" s="59" t="s">
        <v>150</v>
      </c>
      <c r="G305" s="55"/>
      <c r="H305" s="53">
        <v>45219</v>
      </c>
      <c r="I305" s="53">
        <v>46223</v>
      </c>
    </row>
    <row r="306" spans="1:9" s="43" customFormat="1" ht="15" x14ac:dyDescent="0.25">
      <c r="A306" s="67" t="s">
        <v>732</v>
      </c>
      <c r="B306" s="43" t="s">
        <v>733</v>
      </c>
      <c r="C306" s="60">
        <v>2.7</v>
      </c>
      <c r="D306" s="61">
        <v>0.88919999999999999</v>
      </c>
      <c r="E306" s="59" t="s">
        <v>150</v>
      </c>
      <c r="G306" s="55"/>
      <c r="H306" s="53">
        <v>45220</v>
      </c>
      <c r="I306" s="53">
        <v>46224</v>
      </c>
    </row>
    <row r="307" spans="1:9" s="43" customFormat="1" ht="15" x14ac:dyDescent="0.25">
      <c r="A307" s="71" t="s">
        <v>734</v>
      </c>
      <c r="B307" s="50" t="s">
        <v>735</v>
      </c>
      <c r="C307" s="51">
        <v>7.1</v>
      </c>
      <c r="D307" s="52">
        <v>2.4104000000000001</v>
      </c>
      <c r="E307" s="77" t="s">
        <v>150</v>
      </c>
      <c r="G307" s="55"/>
      <c r="H307" s="53">
        <v>45221</v>
      </c>
      <c r="I307" s="53">
        <v>46225</v>
      </c>
    </row>
    <row r="308" spans="1:9" s="43" customFormat="1" ht="15" x14ac:dyDescent="0.25">
      <c r="A308" s="67" t="s">
        <v>736</v>
      </c>
      <c r="B308" s="43" t="s">
        <v>737</v>
      </c>
      <c r="C308" s="60">
        <v>4.0999999999999996</v>
      </c>
      <c r="D308" s="61">
        <v>1.6680999999999999</v>
      </c>
      <c r="E308" s="59" t="s">
        <v>150</v>
      </c>
      <c r="G308" s="55"/>
      <c r="H308" s="53">
        <v>45222</v>
      </c>
      <c r="I308" s="53">
        <v>46226</v>
      </c>
    </row>
    <row r="309" spans="1:9" s="43" customFormat="1" ht="15" x14ac:dyDescent="0.25">
      <c r="A309" s="67" t="s">
        <v>738</v>
      </c>
      <c r="B309" s="43" t="s">
        <v>739</v>
      </c>
      <c r="C309" s="60">
        <v>2.2999999999999998</v>
      </c>
      <c r="D309" s="61">
        <v>1.4238999999999999</v>
      </c>
      <c r="E309" s="59" t="s">
        <v>175</v>
      </c>
      <c r="G309" s="55"/>
      <c r="H309" s="53">
        <v>45223</v>
      </c>
      <c r="I309" s="53">
        <v>46227</v>
      </c>
    </row>
    <row r="310" spans="1:9" s="43" customFormat="1" ht="15" x14ac:dyDescent="0.25">
      <c r="A310" s="67" t="s">
        <v>740</v>
      </c>
      <c r="B310" s="43" t="s">
        <v>741</v>
      </c>
      <c r="C310" s="60">
        <v>4.4000000000000004</v>
      </c>
      <c r="D310" s="61">
        <v>2.3008000000000002</v>
      </c>
      <c r="E310" s="59" t="s">
        <v>150</v>
      </c>
      <c r="G310" s="55"/>
      <c r="H310" s="53">
        <v>45224</v>
      </c>
      <c r="I310" s="53">
        <v>46228</v>
      </c>
    </row>
    <row r="311" spans="1:9" s="43" customFormat="1" ht="15" x14ac:dyDescent="0.25">
      <c r="A311" s="67" t="s">
        <v>742</v>
      </c>
      <c r="B311" s="43" t="s">
        <v>743</v>
      </c>
      <c r="C311" s="60">
        <v>3</v>
      </c>
      <c r="D311" s="61">
        <v>1.2783</v>
      </c>
      <c r="E311" s="59" t="s">
        <v>150</v>
      </c>
      <c r="G311" s="55"/>
      <c r="H311" s="53">
        <v>45225</v>
      </c>
      <c r="I311" s="53">
        <v>46229</v>
      </c>
    </row>
    <row r="312" spans="1:9" s="43" customFormat="1" ht="15" x14ac:dyDescent="0.25">
      <c r="A312" s="71" t="s">
        <v>744</v>
      </c>
      <c r="B312" s="50" t="s">
        <v>745</v>
      </c>
      <c r="C312" s="51">
        <v>2.2999999999999998</v>
      </c>
      <c r="D312" s="52">
        <v>0.84389999999999998</v>
      </c>
      <c r="E312" s="77" t="s">
        <v>150</v>
      </c>
      <c r="G312" s="55"/>
      <c r="H312" s="53">
        <v>45226</v>
      </c>
      <c r="I312" s="53">
        <v>46230</v>
      </c>
    </row>
    <row r="313" spans="1:9" s="43" customFormat="1" ht="15" x14ac:dyDescent="0.25">
      <c r="A313" s="67" t="s">
        <v>746</v>
      </c>
      <c r="B313" s="43" t="s">
        <v>747</v>
      </c>
      <c r="C313" s="60">
        <v>5.0999999999999996</v>
      </c>
      <c r="D313" s="61">
        <v>1.9038999999999999</v>
      </c>
      <c r="E313" s="59" t="s">
        <v>150</v>
      </c>
      <c r="G313" s="55"/>
      <c r="H313" s="53">
        <v>45227</v>
      </c>
      <c r="I313" s="53">
        <v>46231</v>
      </c>
    </row>
    <row r="314" spans="1:9" s="43" customFormat="1" ht="15" x14ac:dyDescent="0.25">
      <c r="A314" s="67" t="s">
        <v>748</v>
      </c>
      <c r="B314" s="43" t="s">
        <v>749</v>
      </c>
      <c r="C314" s="60">
        <v>3.3</v>
      </c>
      <c r="D314" s="61">
        <v>1.0928</v>
      </c>
      <c r="E314" s="59" t="s">
        <v>248</v>
      </c>
      <c r="G314" s="55"/>
      <c r="H314" s="53">
        <v>45228</v>
      </c>
      <c r="I314" s="53">
        <v>46232</v>
      </c>
    </row>
    <row r="315" spans="1:9" s="43" customFormat="1" ht="15" x14ac:dyDescent="0.25">
      <c r="A315" s="67" t="s">
        <v>750</v>
      </c>
      <c r="B315" s="43" t="s">
        <v>751</v>
      </c>
      <c r="C315" s="60">
        <v>2.4</v>
      </c>
      <c r="D315" s="61">
        <v>0.78359999999999996</v>
      </c>
      <c r="E315" s="59" t="s">
        <v>300</v>
      </c>
      <c r="G315" s="55"/>
      <c r="H315" s="53">
        <v>45229</v>
      </c>
      <c r="I315" s="53">
        <v>46233</v>
      </c>
    </row>
    <row r="316" spans="1:9" s="43" customFormat="1" ht="15" x14ac:dyDescent="0.25">
      <c r="A316" s="67" t="s">
        <v>752</v>
      </c>
      <c r="B316" s="43" t="s">
        <v>753</v>
      </c>
      <c r="C316" s="60">
        <v>3.9</v>
      </c>
      <c r="D316" s="61">
        <v>2.1269999999999998</v>
      </c>
      <c r="E316" s="59" t="s">
        <v>175</v>
      </c>
      <c r="G316" s="55"/>
      <c r="H316" s="53">
        <v>45230</v>
      </c>
      <c r="I316" s="53">
        <v>46234</v>
      </c>
    </row>
    <row r="317" spans="1:9" s="43" customFormat="1" ht="15" x14ac:dyDescent="0.25">
      <c r="A317" s="71" t="s">
        <v>754</v>
      </c>
      <c r="B317" s="50" t="s">
        <v>755</v>
      </c>
      <c r="C317" s="51">
        <v>2.6</v>
      </c>
      <c r="D317" s="52">
        <v>0.99639999999999995</v>
      </c>
      <c r="E317" s="77" t="s">
        <v>150</v>
      </c>
      <c r="G317" s="55"/>
      <c r="H317" s="53">
        <v>45231</v>
      </c>
      <c r="I317" s="53">
        <v>46235</v>
      </c>
    </row>
    <row r="318" spans="1:9" s="43" customFormat="1" ht="15" x14ac:dyDescent="0.25">
      <c r="A318" s="67" t="s">
        <v>756</v>
      </c>
      <c r="B318" s="43" t="s">
        <v>757</v>
      </c>
      <c r="C318" s="60">
        <v>5</v>
      </c>
      <c r="D318" s="61">
        <v>1.4019999999999999</v>
      </c>
      <c r="E318" s="59" t="s">
        <v>150</v>
      </c>
      <c r="G318" s="55"/>
      <c r="H318" s="53">
        <v>45232</v>
      </c>
      <c r="I318" s="53">
        <v>46236</v>
      </c>
    </row>
    <row r="319" spans="1:9" s="43" customFormat="1" ht="15" x14ac:dyDescent="0.25">
      <c r="A319" s="67" t="s">
        <v>758</v>
      </c>
      <c r="B319" s="43" t="s">
        <v>759</v>
      </c>
      <c r="C319" s="60">
        <v>3.8</v>
      </c>
      <c r="D319" s="61">
        <v>1.1849000000000001</v>
      </c>
      <c r="E319" s="59" t="s">
        <v>150</v>
      </c>
      <c r="G319" s="55"/>
      <c r="H319" s="53">
        <v>45233</v>
      </c>
      <c r="I319" s="53">
        <v>46237</v>
      </c>
    </row>
    <row r="320" spans="1:9" s="43" customFormat="1" ht="15" x14ac:dyDescent="0.25">
      <c r="A320" s="67" t="s">
        <v>760</v>
      </c>
      <c r="B320" s="43" t="s">
        <v>761</v>
      </c>
      <c r="C320" s="60">
        <v>3.4</v>
      </c>
      <c r="D320" s="61">
        <v>0.88570000000000004</v>
      </c>
      <c r="E320" s="59" t="s">
        <v>150</v>
      </c>
      <c r="G320" s="55"/>
      <c r="H320" s="53">
        <v>45234</v>
      </c>
      <c r="I320" s="53">
        <v>46238</v>
      </c>
    </row>
    <row r="321" spans="1:9" s="43" customFormat="1" ht="15" x14ac:dyDescent="0.25">
      <c r="A321" s="67" t="s">
        <v>762</v>
      </c>
      <c r="B321" s="43" t="s">
        <v>763</v>
      </c>
      <c r="C321" s="60">
        <v>4.5</v>
      </c>
      <c r="D321" s="61">
        <v>1.3727</v>
      </c>
      <c r="E321" s="59" t="s">
        <v>150</v>
      </c>
      <c r="G321" s="55"/>
      <c r="H321" s="53">
        <v>45235</v>
      </c>
      <c r="I321" s="53">
        <v>46239</v>
      </c>
    </row>
    <row r="322" spans="1:9" s="43" customFormat="1" ht="15" x14ac:dyDescent="0.25">
      <c r="A322" s="71" t="s">
        <v>764</v>
      </c>
      <c r="B322" s="50" t="s">
        <v>765</v>
      </c>
      <c r="C322" s="51">
        <v>2.9</v>
      </c>
      <c r="D322" s="52">
        <v>0.79769999999999996</v>
      </c>
      <c r="E322" s="77" t="s">
        <v>150</v>
      </c>
      <c r="G322" s="55"/>
      <c r="H322" s="53">
        <v>45236</v>
      </c>
      <c r="I322" s="53">
        <v>46240</v>
      </c>
    </row>
    <row r="323" spans="1:9" s="43" customFormat="1" ht="15" x14ac:dyDescent="0.25">
      <c r="A323" s="67" t="s">
        <v>766</v>
      </c>
      <c r="B323" s="43" t="s">
        <v>767</v>
      </c>
      <c r="C323" s="60">
        <v>2.2000000000000002</v>
      </c>
      <c r="D323" s="61">
        <v>0.57289999999999996</v>
      </c>
      <c r="E323" s="59" t="s">
        <v>150</v>
      </c>
      <c r="G323" s="55"/>
      <c r="H323" s="53">
        <v>45237</v>
      </c>
      <c r="I323" s="53">
        <v>46241</v>
      </c>
    </row>
    <row r="324" spans="1:9" s="43" customFormat="1" ht="15" x14ac:dyDescent="0.25">
      <c r="A324" s="67" t="s">
        <v>768</v>
      </c>
      <c r="B324" s="43" t="s">
        <v>769</v>
      </c>
      <c r="C324" s="60">
        <v>3.7</v>
      </c>
      <c r="D324" s="61">
        <v>1.2989999999999999</v>
      </c>
      <c r="E324" s="59" t="s">
        <v>150</v>
      </c>
      <c r="G324" s="55"/>
      <c r="H324" s="53">
        <v>45238</v>
      </c>
      <c r="I324" s="53">
        <v>46242</v>
      </c>
    </row>
    <row r="325" spans="1:9" s="43" customFormat="1" ht="15" x14ac:dyDescent="0.25">
      <c r="A325" s="67" t="s">
        <v>770</v>
      </c>
      <c r="B325" s="43" t="s">
        <v>771</v>
      </c>
      <c r="C325" s="60">
        <v>2.7</v>
      </c>
      <c r="D325" s="61">
        <v>0.87570000000000003</v>
      </c>
      <c r="E325" s="59" t="s">
        <v>150</v>
      </c>
      <c r="G325" s="55"/>
      <c r="H325" s="53">
        <v>45239</v>
      </c>
      <c r="I325" s="53">
        <v>46243</v>
      </c>
    </row>
    <row r="326" spans="1:9" s="43" customFormat="1" ht="15" x14ac:dyDescent="0.25">
      <c r="A326" s="67" t="s">
        <v>772</v>
      </c>
      <c r="B326" s="43" t="s">
        <v>773</v>
      </c>
      <c r="C326" s="60">
        <v>4.5999999999999996</v>
      </c>
      <c r="D326" s="61">
        <v>1.6568000000000001</v>
      </c>
      <c r="E326" s="59" t="s">
        <v>150</v>
      </c>
      <c r="G326" s="55"/>
      <c r="H326" s="53">
        <v>45240</v>
      </c>
      <c r="I326" s="53">
        <v>46244</v>
      </c>
    </row>
    <row r="327" spans="1:9" s="43" customFormat="1" ht="15" x14ac:dyDescent="0.25">
      <c r="A327" s="71" t="s">
        <v>774</v>
      </c>
      <c r="B327" s="50" t="s">
        <v>775</v>
      </c>
      <c r="C327" s="51">
        <v>2.9</v>
      </c>
      <c r="D327" s="52">
        <v>1.1501999999999999</v>
      </c>
      <c r="E327" s="77" t="s">
        <v>150</v>
      </c>
      <c r="G327" s="55"/>
      <c r="H327" s="53">
        <v>45241</v>
      </c>
      <c r="I327" s="53">
        <v>46245</v>
      </c>
    </row>
    <row r="328" spans="1:9" s="43" customFormat="1" ht="15" x14ac:dyDescent="0.25">
      <c r="A328" s="67" t="s">
        <v>776</v>
      </c>
      <c r="B328" s="43" t="s">
        <v>777</v>
      </c>
      <c r="C328" s="60">
        <v>2.2000000000000002</v>
      </c>
      <c r="D328" s="61">
        <v>0.88549999999999995</v>
      </c>
      <c r="E328" s="59" t="s">
        <v>150</v>
      </c>
      <c r="G328" s="55"/>
      <c r="H328" s="53">
        <v>45242</v>
      </c>
      <c r="I328" s="53">
        <v>46246</v>
      </c>
    </row>
    <row r="329" spans="1:9" s="43" customFormat="1" ht="15" x14ac:dyDescent="0.25">
      <c r="A329" s="67" t="s">
        <v>778</v>
      </c>
      <c r="B329" s="43" t="s">
        <v>779</v>
      </c>
      <c r="C329" s="60">
        <v>6.1</v>
      </c>
      <c r="D329" s="61">
        <v>2.9958</v>
      </c>
      <c r="E329" s="59" t="s">
        <v>150</v>
      </c>
      <c r="G329" s="55"/>
      <c r="H329" s="53">
        <v>45243</v>
      </c>
      <c r="I329" s="53">
        <v>46247</v>
      </c>
    </row>
    <row r="330" spans="1:9" s="43" customFormat="1" ht="15" x14ac:dyDescent="0.25">
      <c r="A330" s="67" t="s">
        <v>780</v>
      </c>
      <c r="B330" s="43" t="s">
        <v>781</v>
      </c>
      <c r="C330" s="60">
        <v>3.1</v>
      </c>
      <c r="D330" s="61">
        <v>1.8649</v>
      </c>
      <c r="E330" s="59" t="s">
        <v>150</v>
      </c>
      <c r="G330" s="55"/>
      <c r="H330" s="53">
        <v>45244</v>
      </c>
      <c r="I330" s="53">
        <v>46248</v>
      </c>
    </row>
    <row r="331" spans="1:9" s="43" customFormat="1" ht="15" x14ac:dyDescent="0.25">
      <c r="A331" s="67" t="s">
        <v>782</v>
      </c>
      <c r="B331" s="43" t="s">
        <v>783</v>
      </c>
      <c r="C331" s="60">
        <v>1.8</v>
      </c>
      <c r="D331" s="61">
        <v>1.2972999999999999</v>
      </c>
      <c r="E331" s="59" t="s">
        <v>150</v>
      </c>
      <c r="G331" s="55"/>
      <c r="H331" s="53">
        <v>45245</v>
      </c>
      <c r="I331" s="53">
        <v>46249</v>
      </c>
    </row>
    <row r="332" spans="1:9" s="43" customFormat="1" ht="15" x14ac:dyDescent="0.25">
      <c r="A332" s="71" t="s">
        <v>1670</v>
      </c>
      <c r="B332" s="50" t="s">
        <v>1671</v>
      </c>
      <c r="C332" s="51">
        <v>2.2999999999999998</v>
      </c>
      <c r="D332" s="52">
        <v>4.3449999999999998</v>
      </c>
      <c r="E332" s="77" t="s">
        <v>150</v>
      </c>
      <c r="G332" s="55"/>
      <c r="H332" s="53">
        <v>45246</v>
      </c>
      <c r="I332" s="53">
        <v>46250</v>
      </c>
    </row>
    <row r="333" spans="1:9" s="43" customFormat="1" ht="15" x14ac:dyDescent="0.25">
      <c r="A333" s="67" t="s">
        <v>784</v>
      </c>
      <c r="B333" s="43" t="s">
        <v>785</v>
      </c>
      <c r="C333" s="60">
        <v>8.1</v>
      </c>
      <c r="D333" s="61">
        <v>5.8478000000000003</v>
      </c>
      <c r="E333" s="59" t="s">
        <v>150</v>
      </c>
      <c r="G333" s="55"/>
      <c r="H333" s="53">
        <v>45247</v>
      </c>
      <c r="I333" s="53">
        <v>46251</v>
      </c>
    </row>
    <row r="334" spans="1:9" s="43" customFormat="1" ht="15" x14ac:dyDescent="0.25">
      <c r="A334" s="67" t="s">
        <v>786</v>
      </c>
      <c r="B334" s="43" t="s">
        <v>787</v>
      </c>
      <c r="C334" s="60">
        <v>3.8</v>
      </c>
      <c r="D334" s="61">
        <v>3.6294</v>
      </c>
      <c r="E334" s="59" t="s">
        <v>150</v>
      </c>
      <c r="G334" s="55"/>
      <c r="H334" s="53">
        <v>45248</v>
      </c>
      <c r="I334" s="53">
        <v>46252</v>
      </c>
    </row>
    <row r="335" spans="1:9" s="43" customFormat="1" ht="15" x14ac:dyDescent="0.25">
      <c r="A335" s="67" t="s">
        <v>788</v>
      </c>
      <c r="B335" s="43" t="s">
        <v>789</v>
      </c>
      <c r="C335" s="60">
        <v>3.2</v>
      </c>
      <c r="D335" s="61">
        <v>3.4195000000000002</v>
      </c>
      <c r="E335" s="59" t="s">
        <v>175</v>
      </c>
      <c r="G335" s="55"/>
      <c r="H335" s="53">
        <v>45249</v>
      </c>
      <c r="I335" s="53">
        <v>46253</v>
      </c>
    </row>
    <row r="336" spans="1:9" s="43" customFormat="1" ht="15" x14ac:dyDescent="0.25">
      <c r="A336" s="67" t="s">
        <v>790</v>
      </c>
      <c r="B336" s="43" t="s">
        <v>791</v>
      </c>
      <c r="C336" s="60">
        <v>7.8</v>
      </c>
      <c r="D336" s="61">
        <v>5.4931000000000001</v>
      </c>
      <c r="E336" s="59" t="s">
        <v>175</v>
      </c>
      <c r="G336" s="55"/>
      <c r="H336" s="53">
        <v>45250</v>
      </c>
      <c r="I336" s="53">
        <v>46254</v>
      </c>
    </row>
    <row r="337" spans="1:9" s="43" customFormat="1" ht="15" x14ac:dyDescent="0.25">
      <c r="A337" s="71" t="s">
        <v>792</v>
      </c>
      <c r="B337" s="50" t="s">
        <v>793</v>
      </c>
      <c r="C337" s="51">
        <v>4.3</v>
      </c>
      <c r="D337" s="52">
        <v>3.3542999999999998</v>
      </c>
      <c r="E337" s="77" t="s">
        <v>175</v>
      </c>
      <c r="G337" s="55"/>
      <c r="H337" s="53">
        <v>45251</v>
      </c>
      <c r="I337" s="53">
        <v>46255</v>
      </c>
    </row>
    <row r="338" spans="1:9" s="43" customFormat="1" ht="15" x14ac:dyDescent="0.25">
      <c r="A338" s="67" t="s">
        <v>794</v>
      </c>
      <c r="B338" s="43" t="s">
        <v>795</v>
      </c>
      <c r="C338" s="60">
        <v>2.9</v>
      </c>
      <c r="D338" s="61">
        <v>2.4459</v>
      </c>
      <c r="E338" s="59" t="s">
        <v>175</v>
      </c>
      <c r="G338" s="55"/>
      <c r="H338" s="53">
        <v>45252</v>
      </c>
      <c r="I338" s="53">
        <v>46256</v>
      </c>
    </row>
    <row r="339" spans="1:9" s="43" customFormat="1" ht="15" x14ac:dyDescent="0.25">
      <c r="A339" s="67" t="s">
        <v>796</v>
      </c>
      <c r="B339" s="43" t="s">
        <v>797</v>
      </c>
      <c r="C339" s="60">
        <v>5.9</v>
      </c>
      <c r="D339" s="61">
        <v>4.9292999999999996</v>
      </c>
      <c r="E339" s="59" t="s">
        <v>175</v>
      </c>
      <c r="G339" s="55"/>
      <c r="H339" s="53">
        <v>45253</v>
      </c>
      <c r="I339" s="53">
        <v>46257</v>
      </c>
    </row>
    <row r="340" spans="1:9" s="43" customFormat="1" ht="15" x14ac:dyDescent="0.25">
      <c r="A340" s="67" t="s">
        <v>798</v>
      </c>
      <c r="B340" s="43" t="s">
        <v>799</v>
      </c>
      <c r="C340" s="60">
        <v>3.8</v>
      </c>
      <c r="D340" s="61">
        <v>3.2389000000000001</v>
      </c>
      <c r="E340" s="59" t="s">
        <v>175</v>
      </c>
      <c r="G340" s="55"/>
      <c r="H340" s="53">
        <v>45254</v>
      </c>
      <c r="I340" s="53">
        <v>46258</v>
      </c>
    </row>
    <row r="341" spans="1:9" s="43" customFormat="1" ht="15" x14ac:dyDescent="0.25">
      <c r="A341" s="67" t="s">
        <v>800</v>
      </c>
      <c r="B341" s="43" t="s">
        <v>801</v>
      </c>
      <c r="C341" s="60">
        <v>2.7</v>
      </c>
      <c r="D341" s="61">
        <v>2.5581</v>
      </c>
      <c r="E341" s="59" t="s">
        <v>175</v>
      </c>
      <c r="G341" s="55"/>
      <c r="H341" s="53">
        <v>45255</v>
      </c>
      <c r="I341" s="53">
        <v>46259</v>
      </c>
    </row>
    <row r="342" spans="1:9" s="43" customFormat="1" ht="15" x14ac:dyDescent="0.25">
      <c r="A342" s="71" t="s">
        <v>802</v>
      </c>
      <c r="B342" s="50" t="s">
        <v>803</v>
      </c>
      <c r="C342" s="51">
        <v>7.3</v>
      </c>
      <c r="D342" s="52">
        <v>5.4884000000000004</v>
      </c>
      <c r="E342" s="77" t="s">
        <v>175</v>
      </c>
      <c r="G342" s="55"/>
      <c r="H342" s="53">
        <v>45256</v>
      </c>
      <c r="I342" s="53">
        <v>46260</v>
      </c>
    </row>
    <row r="343" spans="1:9" s="43" customFormat="1" ht="15" x14ac:dyDescent="0.25">
      <c r="A343" s="67" t="s">
        <v>804</v>
      </c>
      <c r="B343" s="43" t="s">
        <v>805</v>
      </c>
      <c r="C343" s="60">
        <v>5.3</v>
      </c>
      <c r="D343" s="61">
        <v>2.7886000000000002</v>
      </c>
      <c r="E343" s="59" t="s">
        <v>150</v>
      </c>
      <c r="G343" s="55"/>
      <c r="H343" s="53">
        <v>45257</v>
      </c>
      <c r="I343" s="53">
        <v>46261</v>
      </c>
    </row>
    <row r="344" spans="1:9" s="43" customFormat="1" ht="15" x14ac:dyDescent="0.25">
      <c r="A344" s="67" t="s">
        <v>806</v>
      </c>
      <c r="B344" s="43" t="s">
        <v>807</v>
      </c>
      <c r="C344" s="60">
        <v>3.2</v>
      </c>
      <c r="D344" s="61">
        <v>1.8898999999999999</v>
      </c>
      <c r="E344" s="59" t="s">
        <v>150</v>
      </c>
      <c r="G344" s="55"/>
      <c r="H344" s="53">
        <v>45258</v>
      </c>
      <c r="I344" s="53">
        <v>46262</v>
      </c>
    </row>
    <row r="345" spans="1:9" s="43" customFormat="1" ht="15" x14ac:dyDescent="0.25">
      <c r="A345" s="67" t="s">
        <v>808</v>
      </c>
      <c r="B345" s="43" t="s">
        <v>809</v>
      </c>
      <c r="C345" s="60">
        <v>4.4000000000000004</v>
      </c>
      <c r="D345" s="61">
        <v>2.4481000000000002</v>
      </c>
      <c r="E345" s="59" t="s">
        <v>150</v>
      </c>
      <c r="G345" s="55"/>
      <c r="H345" s="53">
        <v>45259</v>
      </c>
      <c r="I345" s="53">
        <v>46263</v>
      </c>
    </row>
    <row r="346" spans="1:9" s="43" customFormat="1" ht="15" x14ac:dyDescent="0.25">
      <c r="A346" s="67" t="s">
        <v>810</v>
      </c>
      <c r="B346" s="43" t="s">
        <v>811</v>
      </c>
      <c r="C346" s="60">
        <v>3.3</v>
      </c>
      <c r="D346" s="61">
        <v>2.0891999999999999</v>
      </c>
      <c r="E346" s="59" t="s">
        <v>150</v>
      </c>
      <c r="G346" s="55"/>
      <c r="H346" s="53">
        <v>45260</v>
      </c>
      <c r="I346" s="53">
        <v>46264</v>
      </c>
    </row>
    <row r="347" spans="1:9" s="43" customFormat="1" ht="15" x14ac:dyDescent="0.25">
      <c r="A347" s="71" t="s">
        <v>812</v>
      </c>
      <c r="B347" s="50" t="s">
        <v>813</v>
      </c>
      <c r="C347" s="51">
        <v>2.5</v>
      </c>
      <c r="D347" s="52">
        <v>1.8052999999999999</v>
      </c>
      <c r="E347" s="77" t="s">
        <v>150</v>
      </c>
      <c r="G347" s="55"/>
      <c r="H347" s="53">
        <v>45261</v>
      </c>
      <c r="I347" s="53">
        <v>46265</v>
      </c>
    </row>
    <row r="348" spans="1:9" s="43" customFormat="1" ht="15" x14ac:dyDescent="0.25">
      <c r="A348" s="67" t="s">
        <v>814</v>
      </c>
      <c r="B348" s="43" t="s">
        <v>815</v>
      </c>
      <c r="C348" s="60">
        <v>6.9</v>
      </c>
      <c r="D348" s="61">
        <v>5.2488999999999999</v>
      </c>
      <c r="E348" s="59" t="s">
        <v>175</v>
      </c>
      <c r="G348" s="55"/>
      <c r="H348" s="53">
        <v>45262</v>
      </c>
      <c r="I348" s="53">
        <v>46266</v>
      </c>
    </row>
    <row r="349" spans="1:9" s="43" customFormat="1" ht="15" x14ac:dyDescent="0.25">
      <c r="A349" s="67" t="s">
        <v>816</v>
      </c>
      <c r="B349" s="43" t="s">
        <v>817</v>
      </c>
      <c r="C349" s="60">
        <v>3.4</v>
      </c>
      <c r="D349" s="61">
        <v>2.6768000000000001</v>
      </c>
      <c r="E349" s="59" t="s">
        <v>175</v>
      </c>
      <c r="G349" s="55"/>
      <c r="H349" s="53">
        <v>45263</v>
      </c>
      <c r="I349" s="53">
        <v>46267</v>
      </c>
    </row>
    <row r="350" spans="1:9" s="43" customFormat="1" ht="15" x14ac:dyDescent="0.25">
      <c r="A350" s="67" t="s">
        <v>818</v>
      </c>
      <c r="B350" s="43" t="s">
        <v>819</v>
      </c>
      <c r="C350" s="60">
        <v>2.2999999999999998</v>
      </c>
      <c r="D350" s="61">
        <v>2.1560999999999999</v>
      </c>
      <c r="E350" s="59" t="s">
        <v>175</v>
      </c>
      <c r="G350" s="55"/>
      <c r="H350" s="53">
        <v>45264</v>
      </c>
      <c r="I350" s="53">
        <v>46268</v>
      </c>
    </row>
    <row r="351" spans="1:9" s="43" customFormat="1" ht="15" x14ac:dyDescent="0.25">
      <c r="A351" s="67" t="s">
        <v>820</v>
      </c>
      <c r="B351" s="43" t="s">
        <v>821</v>
      </c>
      <c r="C351" s="60">
        <v>8.1</v>
      </c>
      <c r="D351" s="61">
        <v>6.3978999999999999</v>
      </c>
      <c r="E351" s="59" t="s">
        <v>175</v>
      </c>
      <c r="G351" s="55"/>
      <c r="H351" s="53">
        <v>45265</v>
      </c>
      <c r="I351" s="53">
        <v>46269</v>
      </c>
    </row>
    <row r="352" spans="1:9" s="43" customFormat="1" ht="15" x14ac:dyDescent="0.25">
      <c r="A352" s="71" t="s">
        <v>822</v>
      </c>
      <c r="B352" s="50" t="s">
        <v>823</v>
      </c>
      <c r="C352" s="51">
        <v>4.5</v>
      </c>
      <c r="D352" s="52">
        <v>3.3706</v>
      </c>
      <c r="E352" s="77" t="s">
        <v>175</v>
      </c>
      <c r="G352" s="55"/>
      <c r="H352" s="53">
        <v>45266</v>
      </c>
      <c r="I352" s="53">
        <v>46270</v>
      </c>
    </row>
    <row r="353" spans="1:9" s="43" customFormat="1" ht="15" x14ac:dyDescent="0.25">
      <c r="A353" s="67" t="s">
        <v>824</v>
      </c>
      <c r="B353" s="43" t="s">
        <v>825</v>
      </c>
      <c r="C353" s="60">
        <v>2.6</v>
      </c>
      <c r="D353" s="61">
        <v>2.2387999999999999</v>
      </c>
      <c r="E353" s="59" t="s">
        <v>175</v>
      </c>
      <c r="G353" s="55"/>
      <c r="H353" s="53">
        <v>45267</v>
      </c>
      <c r="I353" s="53">
        <v>46271</v>
      </c>
    </row>
    <row r="354" spans="1:9" s="43" customFormat="1" ht="15" x14ac:dyDescent="0.25">
      <c r="A354" s="67" t="s">
        <v>1672</v>
      </c>
      <c r="B354" s="43" t="s">
        <v>1673</v>
      </c>
      <c r="C354" s="60">
        <v>7.3</v>
      </c>
      <c r="D354" s="61">
        <v>16.978899999999999</v>
      </c>
      <c r="E354" s="59" t="s">
        <v>175</v>
      </c>
      <c r="G354" s="55"/>
      <c r="H354" s="53">
        <v>45268</v>
      </c>
      <c r="I354" s="53">
        <v>46272</v>
      </c>
    </row>
    <row r="355" spans="1:9" s="43" customFormat="1" ht="15" x14ac:dyDescent="0.25">
      <c r="A355" s="67" t="s">
        <v>1674</v>
      </c>
      <c r="B355" s="43" t="s">
        <v>1675</v>
      </c>
      <c r="C355" s="60">
        <v>4</v>
      </c>
      <c r="D355" s="61">
        <v>7.2786</v>
      </c>
      <c r="E355" s="59" t="s">
        <v>150</v>
      </c>
      <c r="G355" s="55"/>
      <c r="H355" s="53">
        <v>45269</v>
      </c>
      <c r="I355" s="53">
        <v>46273</v>
      </c>
    </row>
    <row r="356" spans="1:9" s="43" customFormat="1" ht="15" x14ac:dyDescent="0.25">
      <c r="A356" s="67" t="s">
        <v>1676</v>
      </c>
      <c r="B356" s="43" t="s">
        <v>1677</v>
      </c>
      <c r="C356" s="60">
        <v>2.9</v>
      </c>
      <c r="D356" s="61">
        <v>5.6496000000000004</v>
      </c>
      <c r="E356" s="59" t="s">
        <v>150</v>
      </c>
      <c r="G356" s="55"/>
      <c r="H356" s="53">
        <v>45270</v>
      </c>
      <c r="I356" s="53">
        <v>46274</v>
      </c>
    </row>
    <row r="357" spans="1:9" s="43" customFormat="1" ht="15" x14ac:dyDescent="0.25">
      <c r="A357" s="71" t="s">
        <v>1678</v>
      </c>
      <c r="B357" s="50" t="s">
        <v>1679</v>
      </c>
      <c r="C357" s="51">
        <v>9.6</v>
      </c>
      <c r="D357" s="52">
        <v>13.8797</v>
      </c>
      <c r="E357" s="77" t="s">
        <v>175</v>
      </c>
      <c r="G357" s="55"/>
      <c r="H357" s="53">
        <v>45271</v>
      </c>
      <c r="I357" s="53">
        <v>46275</v>
      </c>
    </row>
    <row r="358" spans="1:9" s="43" customFormat="1" ht="15" x14ac:dyDescent="0.25">
      <c r="A358" s="67" t="s">
        <v>1680</v>
      </c>
      <c r="B358" s="43" t="s">
        <v>1681</v>
      </c>
      <c r="C358" s="60">
        <v>3.8</v>
      </c>
      <c r="D358" s="61">
        <v>7.1334999999999997</v>
      </c>
      <c r="E358" s="59" t="s">
        <v>150</v>
      </c>
      <c r="G358" s="55"/>
      <c r="H358" s="53">
        <v>45272</v>
      </c>
      <c r="I358" s="53">
        <v>46276</v>
      </c>
    </row>
    <row r="359" spans="1:9" s="43" customFormat="1" ht="15" x14ac:dyDescent="0.25">
      <c r="A359" s="67" t="s">
        <v>826</v>
      </c>
      <c r="B359" s="43" t="s">
        <v>827</v>
      </c>
      <c r="C359" s="60">
        <v>4.5999999999999996</v>
      </c>
      <c r="D359" s="61">
        <v>1.7659</v>
      </c>
      <c r="E359" s="59" t="s">
        <v>150</v>
      </c>
      <c r="G359" s="55"/>
      <c r="H359" s="53">
        <v>45273</v>
      </c>
      <c r="I359" s="53">
        <v>46277</v>
      </c>
    </row>
    <row r="360" spans="1:9" s="43" customFormat="1" ht="15" x14ac:dyDescent="0.25">
      <c r="A360" s="67" t="s">
        <v>828</v>
      </c>
      <c r="B360" s="43" t="s">
        <v>829</v>
      </c>
      <c r="C360" s="60">
        <v>3.8</v>
      </c>
      <c r="D360" s="61">
        <v>1.2434000000000001</v>
      </c>
      <c r="E360" s="59" t="s">
        <v>150</v>
      </c>
      <c r="G360" s="55"/>
      <c r="H360" s="53">
        <v>45274</v>
      </c>
      <c r="I360" s="53">
        <v>46278</v>
      </c>
    </row>
    <row r="361" spans="1:9" s="43" customFormat="1" ht="15" x14ac:dyDescent="0.25">
      <c r="A361" s="67" t="s">
        <v>830</v>
      </c>
      <c r="B361" s="43" t="s">
        <v>831</v>
      </c>
      <c r="C361" s="60">
        <v>2.6</v>
      </c>
      <c r="D361" s="61">
        <v>0.75170000000000003</v>
      </c>
      <c r="E361" s="59" t="s">
        <v>150</v>
      </c>
      <c r="G361" s="55"/>
      <c r="H361" s="53">
        <v>45275</v>
      </c>
      <c r="I361" s="53">
        <v>46279</v>
      </c>
    </row>
    <row r="362" spans="1:9" s="43" customFormat="1" ht="15" x14ac:dyDescent="0.25">
      <c r="A362" s="71" t="s">
        <v>832</v>
      </c>
      <c r="B362" s="50" t="s">
        <v>833</v>
      </c>
      <c r="C362" s="51">
        <v>4.5999999999999996</v>
      </c>
      <c r="D362" s="52">
        <v>2.1355</v>
      </c>
      <c r="E362" s="77" t="s">
        <v>150</v>
      </c>
      <c r="G362" s="55"/>
      <c r="H362" s="53">
        <v>45276</v>
      </c>
      <c r="I362" s="53">
        <v>46280</v>
      </c>
    </row>
    <row r="363" spans="1:9" s="43" customFormat="1" ht="15" x14ac:dyDescent="0.25">
      <c r="A363" s="67" t="s">
        <v>834</v>
      </c>
      <c r="B363" s="43" t="s">
        <v>835</v>
      </c>
      <c r="C363" s="60">
        <v>4</v>
      </c>
      <c r="D363" s="61">
        <v>1.4407000000000001</v>
      </c>
      <c r="E363" s="59" t="s">
        <v>150</v>
      </c>
      <c r="G363" s="55"/>
      <c r="H363" s="53">
        <v>45277</v>
      </c>
      <c r="I363" s="53">
        <v>46281</v>
      </c>
    </row>
    <row r="364" spans="1:9" s="43" customFormat="1" ht="15" x14ac:dyDescent="0.25">
      <c r="A364" s="67" t="s">
        <v>836</v>
      </c>
      <c r="B364" s="43" t="s">
        <v>837</v>
      </c>
      <c r="C364" s="60">
        <v>2.4</v>
      </c>
      <c r="D364" s="61">
        <v>1.3145</v>
      </c>
      <c r="E364" s="59" t="s">
        <v>175</v>
      </c>
      <c r="G364" s="55"/>
      <c r="H364" s="53">
        <v>45278</v>
      </c>
      <c r="I364" s="53">
        <v>46282</v>
      </c>
    </row>
    <row r="365" spans="1:9" s="43" customFormat="1" ht="15" x14ac:dyDescent="0.25">
      <c r="A365" s="67" t="s">
        <v>838</v>
      </c>
      <c r="B365" s="43" t="s">
        <v>839</v>
      </c>
      <c r="C365" s="60">
        <v>4.3</v>
      </c>
      <c r="D365" s="61">
        <v>1.3971</v>
      </c>
      <c r="E365" s="59" t="s">
        <v>150</v>
      </c>
      <c r="G365" s="55"/>
      <c r="H365" s="53">
        <v>45279</v>
      </c>
      <c r="I365" s="53">
        <v>46283</v>
      </c>
    </row>
    <row r="366" spans="1:9" s="43" customFormat="1" ht="15" x14ac:dyDescent="0.25">
      <c r="A366" s="67" t="s">
        <v>840</v>
      </c>
      <c r="B366" s="43" t="s">
        <v>841</v>
      </c>
      <c r="C366" s="60">
        <v>3.3</v>
      </c>
      <c r="D366" s="61">
        <v>0.93879999999999997</v>
      </c>
      <c r="E366" s="59" t="s">
        <v>150</v>
      </c>
      <c r="G366" s="55"/>
      <c r="H366" s="53">
        <v>45280</v>
      </c>
      <c r="I366" s="53">
        <v>46284</v>
      </c>
    </row>
    <row r="367" spans="1:9" s="43" customFormat="1" ht="15" x14ac:dyDescent="0.25">
      <c r="A367" s="71" t="s">
        <v>842</v>
      </c>
      <c r="B367" s="50" t="s">
        <v>843</v>
      </c>
      <c r="C367" s="51">
        <v>2.4</v>
      </c>
      <c r="D367" s="52">
        <v>0.71399999999999997</v>
      </c>
      <c r="E367" s="77" t="s">
        <v>150</v>
      </c>
      <c r="G367" s="55"/>
      <c r="H367" s="53">
        <v>45281</v>
      </c>
      <c r="I367" s="53">
        <v>46285</v>
      </c>
    </row>
    <row r="368" spans="1:9" s="43" customFormat="1" ht="15" x14ac:dyDescent="0.25">
      <c r="A368" s="67" t="s">
        <v>844</v>
      </c>
      <c r="B368" s="43" t="s">
        <v>845</v>
      </c>
      <c r="C368" s="60">
        <v>5.0999999999999996</v>
      </c>
      <c r="D368" s="61">
        <v>1.9222999999999999</v>
      </c>
      <c r="E368" s="59" t="s">
        <v>150</v>
      </c>
      <c r="G368" s="55"/>
      <c r="H368" s="53">
        <v>45282</v>
      </c>
      <c r="I368" s="53">
        <v>46286</v>
      </c>
    </row>
    <row r="369" spans="1:9" s="43" customFormat="1" ht="15" x14ac:dyDescent="0.25">
      <c r="A369" s="67" t="s">
        <v>846</v>
      </c>
      <c r="B369" s="43" t="s">
        <v>847</v>
      </c>
      <c r="C369" s="60">
        <v>3.4</v>
      </c>
      <c r="D369" s="61">
        <v>1.0556000000000001</v>
      </c>
      <c r="E369" s="59" t="s">
        <v>150</v>
      </c>
      <c r="G369" s="55"/>
      <c r="H369" s="53">
        <v>45283</v>
      </c>
      <c r="I369" s="53">
        <v>46287</v>
      </c>
    </row>
    <row r="370" spans="1:9" s="43" customFormat="1" ht="15" x14ac:dyDescent="0.25">
      <c r="A370" s="67" t="s">
        <v>848</v>
      </c>
      <c r="B370" s="43" t="s">
        <v>849</v>
      </c>
      <c r="C370" s="60">
        <v>2.4</v>
      </c>
      <c r="D370" s="61">
        <v>0.68959999999999999</v>
      </c>
      <c r="E370" s="59" t="s">
        <v>150</v>
      </c>
      <c r="G370" s="55"/>
      <c r="H370" s="53">
        <v>45284</v>
      </c>
      <c r="I370" s="53">
        <v>46288</v>
      </c>
    </row>
    <row r="371" spans="1:9" s="43" customFormat="1" ht="15" x14ac:dyDescent="0.25">
      <c r="A371" s="67" t="s">
        <v>850</v>
      </c>
      <c r="B371" s="43" t="s">
        <v>851</v>
      </c>
      <c r="C371" s="60">
        <v>4</v>
      </c>
      <c r="D371" s="61">
        <v>1.3676999999999999</v>
      </c>
      <c r="E371" s="59" t="s">
        <v>150</v>
      </c>
      <c r="G371" s="55"/>
      <c r="H371" s="53">
        <v>45285</v>
      </c>
      <c r="I371" s="53">
        <v>46289</v>
      </c>
    </row>
    <row r="372" spans="1:9" s="43" customFormat="1" ht="15" x14ac:dyDescent="0.25">
      <c r="A372" s="71" t="s">
        <v>852</v>
      </c>
      <c r="B372" s="50" t="s">
        <v>853</v>
      </c>
      <c r="C372" s="51">
        <v>3</v>
      </c>
      <c r="D372" s="52">
        <v>1.2645999999999999</v>
      </c>
      <c r="E372" s="77" t="s">
        <v>150</v>
      </c>
      <c r="G372" s="55"/>
      <c r="H372" s="53">
        <v>45286</v>
      </c>
      <c r="I372" s="53">
        <v>46290</v>
      </c>
    </row>
    <row r="373" spans="1:9" s="43" customFormat="1" ht="15" x14ac:dyDescent="0.25">
      <c r="A373" s="67" t="s">
        <v>854</v>
      </c>
      <c r="B373" s="43" t="s">
        <v>855</v>
      </c>
      <c r="C373" s="60">
        <v>2.2000000000000002</v>
      </c>
      <c r="D373" s="61">
        <v>1.0036</v>
      </c>
      <c r="E373" s="59" t="s">
        <v>150</v>
      </c>
      <c r="G373" s="55"/>
      <c r="H373" s="53">
        <v>45287</v>
      </c>
      <c r="I373" s="53">
        <v>46291</v>
      </c>
    </row>
    <row r="374" spans="1:9" s="43" customFormat="1" ht="15" x14ac:dyDescent="0.25">
      <c r="A374" s="67" t="s">
        <v>1682</v>
      </c>
      <c r="B374" s="43" t="s">
        <v>1683</v>
      </c>
      <c r="C374" s="60">
        <v>7.8</v>
      </c>
      <c r="D374" s="61">
        <v>10.2934</v>
      </c>
      <c r="E374" s="59" t="s">
        <v>175</v>
      </c>
      <c r="G374" s="55"/>
      <c r="H374" s="53">
        <v>45288</v>
      </c>
      <c r="I374" s="53">
        <v>46292</v>
      </c>
    </row>
    <row r="375" spans="1:9" s="43" customFormat="1" ht="15" x14ac:dyDescent="0.25">
      <c r="A375" s="67" t="s">
        <v>1684</v>
      </c>
      <c r="B375" s="43" t="s">
        <v>1685</v>
      </c>
      <c r="C375" s="60">
        <v>3.2</v>
      </c>
      <c r="D375" s="61">
        <v>4.6619000000000002</v>
      </c>
      <c r="E375" s="59" t="s">
        <v>150</v>
      </c>
      <c r="G375" s="55"/>
      <c r="H375" s="53">
        <v>45289</v>
      </c>
      <c r="I375" s="53">
        <v>46293</v>
      </c>
    </row>
    <row r="376" spans="1:9" s="43" customFormat="1" ht="15" x14ac:dyDescent="0.25">
      <c r="A376" s="67" t="s">
        <v>1686</v>
      </c>
      <c r="B376" s="43" t="s">
        <v>1687</v>
      </c>
      <c r="C376" s="60">
        <v>6.3</v>
      </c>
      <c r="D376" s="61">
        <v>8.2105999999999995</v>
      </c>
      <c r="E376" s="59" t="s">
        <v>175</v>
      </c>
      <c r="G376" s="55"/>
      <c r="H376" s="53">
        <v>45290</v>
      </c>
      <c r="I376" s="53">
        <v>46294</v>
      </c>
    </row>
    <row r="377" spans="1:9" s="43" customFormat="1" ht="15" x14ac:dyDescent="0.25">
      <c r="A377" s="71" t="s">
        <v>1688</v>
      </c>
      <c r="B377" s="50" t="s">
        <v>1689</v>
      </c>
      <c r="C377" s="51">
        <v>1.9</v>
      </c>
      <c r="D377" s="52">
        <v>3.8892000000000002</v>
      </c>
      <c r="E377" s="77" t="s">
        <v>150</v>
      </c>
      <c r="G377" s="55"/>
      <c r="H377" s="53">
        <v>45291</v>
      </c>
      <c r="I377" s="53">
        <v>46295</v>
      </c>
    </row>
    <row r="378" spans="1:9" s="43" customFormat="1" ht="15" x14ac:dyDescent="0.25">
      <c r="A378" s="67" t="s">
        <v>856</v>
      </c>
      <c r="B378" s="43" t="s">
        <v>857</v>
      </c>
      <c r="C378" s="60">
        <v>12.6</v>
      </c>
      <c r="D378" s="61">
        <v>8.3132000000000001</v>
      </c>
      <c r="E378" s="59" t="s">
        <v>150</v>
      </c>
      <c r="G378" s="55"/>
      <c r="H378" s="53">
        <v>45292</v>
      </c>
      <c r="I378" s="53"/>
    </row>
    <row r="379" spans="1:9" s="43" customFormat="1" ht="15" x14ac:dyDescent="0.25">
      <c r="A379" s="67" t="s">
        <v>858</v>
      </c>
      <c r="B379" s="43" t="s">
        <v>859</v>
      </c>
      <c r="C379" s="60">
        <v>4.5</v>
      </c>
      <c r="D379" s="61">
        <v>7.6767000000000003</v>
      </c>
      <c r="E379" s="59" t="s">
        <v>170</v>
      </c>
      <c r="G379" s="55"/>
      <c r="H379" s="53">
        <v>45293</v>
      </c>
    </row>
    <row r="380" spans="1:9" s="43" customFormat="1" ht="15" x14ac:dyDescent="0.25">
      <c r="A380" s="67" t="s">
        <v>860</v>
      </c>
      <c r="B380" s="43" t="s">
        <v>861</v>
      </c>
      <c r="C380" s="60">
        <v>2.9</v>
      </c>
      <c r="D380" s="61">
        <v>5.5063000000000004</v>
      </c>
      <c r="E380" s="59" t="s">
        <v>170</v>
      </c>
      <c r="G380" s="42"/>
      <c r="H380" s="53">
        <v>45294</v>
      </c>
    </row>
    <row r="381" spans="1:9" s="43" customFormat="1" ht="15" x14ac:dyDescent="0.25">
      <c r="A381" s="67" t="s">
        <v>862</v>
      </c>
      <c r="B381" s="43" t="s">
        <v>863</v>
      </c>
      <c r="C381" s="60">
        <v>5.9</v>
      </c>
      <c r="D381" s="61">
        <v>8.5084999999999997</v>
      </c>
      <c r="E381" s="59" t="s">
        <v>175</v>
      </c>
      <c r="G381" s="42"/>
      <c r="H381" s="53">
        <v>45295</v>
      </c>
    </row>
    <row r="382" spans="1:9" s="43" customFormat="1" ht="15" x14ac:dyDescent="0.25">
      <c r="A382" s="71" t="s">
        <v>864</v>
      </c>
      <c r="B382" s="50" t="s">
        <v>865</v>
      </c>
      <c r="C382" s="51">
        <v>2.2000000000000002</v>
      </c>
      <c r="D382" s="52">
        <v>4.0978000000000003</v>
      </c>
      <c r="E382" s="77" t="s">
        <v>175</v>
      </c>
      <c r="G382" s="42"/>
      <c r="H382" s="53">
        <v>45296</v>
      </c>
    </row>
    <row r="383" spans="1:9" s="43" customFormat="1" ht="15" x14ac:dyDescent="0.25">
      <c r="A383" s="67" t="s">
        <v>866</v>
      </c>
      <c r="B383" s="43" t="s">
        <v>867</v>
      </c>
      <c r="C383" s="60">
        <v>11.9</v>
      </c>
      <c r="D383" s="61">
        <v>5.5031999999999996</v>
      </c>
      <c r="E383" s="59" t="s">
        <v>150</v>
      </c>
      <c r="G383" s="42"/>
      <c r="H383" s="53">
        <v>45297</v>
      </c>
    </row>
    <row r="384" spans="1:9" s="43" customFormat="1" ht="15" x14ac:dyDescent="0.25">
      <c r="A384" s="67" t="s">
        <v>868</v>
      </c>
      <c r="B384" s="43" t="s">
        <v>869</v>
      </c>
      <c r="C384" s="60">
        <v>6.6</v>
      </c>
      <c r="D384" s="61">
        <v>3.1078000000000001</v>
      </c>
      <c r="E384" s="59" t="s">
        <v>150</v>
      </c>
      <c r="G384" s="42"/>
      <c r="H384" s="53">
        <v>45298</v>
      </c>
    </row>
    <row r="385" spans="1:8" s="43" customFormat="1" ht="15" x14ac:dyDescent="0.25">
      <c r="A385" s="67" t="s">
        <v>870</v>
      </c>
      <c r="B385" s="43" t="s">
        <v>871</v>
      </c>
      <c r="C385" s="60">
        <v>3.2</v>
      </c>
      <c r="D385" s="61">
        <v>2.0831</v>
      </c>
      <c r="E385" s="59" t="s">
        <v>150</v>
      </c>
      <c r="G385" s="42"/>
      <c r="H385" s="53">
        <v>45299</v>
      </c>
    </row>
    <row r="386" spans="1:8" s="43" customFormat="1" ht="15" x14ac:dyDescent="0.25">
      <c r="A386" s="67" t="s">
        <v>872</v>
      </c>
      <c r="B386" s="43" t="s">
        <v>873</v>
      </c>
      <c r="C386" s="60">
        <v>7.7</v>
      </c>
      <c r="D386" s="61">
        <v>5.6483999999999996</v>
      </c>
      <c r="E386" s="59" t="s">
        <v>150</v>
      </c>
      <c r="G386" s="42"/>
      <c r="H386" s="53">
        <v>45300</v>
      </c>
    </row>
    <row r="387" spans="1:8" s="43" customFormat="1" ht="15" x14ac:dyDescent="0.25">
      <c r="A387" s="71" t="s">
        <v>874</v>
      </c>
      <c r="B387" s="50" t="s">
        <v>875</v>
      </c>
      <c r="C387" s="51">
        <v>3.8</v>
      </c>
      <c r="D387" s="52">
        <v>4.2450000000000001</v>
      </c>
      <c r="E387" s="77" t="s">
        <v>150</v>
      </c>
      <c r="G387" s="42"/>
      <c r="H387" s="53">
        <v>45301</v>
      </c>
    </row>
    <row r="388" spans="1:8" s="43" customFormat="1" ht="15" x14ac:dyDescent="0.25">
      <c r="A388" s="67" t="s">
        <v>876</v>
      </c>
      <c r="B388" s="43" t="s">
        <v>877</v>
      </c>
      <c r="C388" s="60">
        <v>2.2999999999999998</v>
      </c>
      <c r="D388" s="61">
        <v>3.2292000000000001</v>
      </c>
      <c r="E388" s="59" t="s">
        <v>150</v>
      </c>
      <c r="G388" s="42"/>
      <c r="H388" s="53">
        <v>45302</v>
      </c>
    </row>
    <row r="389" spans="1:8" s="43" customFormat="1" ht="15" x14ac:dyDescent="0.25">
      <c r="A389" s="67" t="s">
        <v>878</v>
      </c>
      <c r="B389" s="43" t="s">
        <v>879</v>
      </c>
      <c r="C389" s="60">
        <v>2.6</v>
      </c>
      <c r="D389" s="61">
        <v>3.0924999999999998</v>
      </c>
      <c r="E389" s="59" t="s">
        <v>150</v>
      </c>
      <c r="G389" s="42"/>
      <c r="H389" s="53">
        <v>45303</v>
      </c>
    </row>
    <row r="390" spans="1:8" s="43" customFormat="1" ht="15" x14ac:dyDescent="0.25">
      <c r="A390" s="67" t="s">
        <v>880</v>
      </c>
      <c r="B390" s="43" t="s">
        <v>881</v>
      </c>
      <c r="C390" s="60">
        <v>1.3</v>
      </c>
      <c r="D390" s="61">
        <v>2.0712000000000002</v>
      </c>
      <c r="E390" s="59" t="s">
        <v>150</v>
      </c>
      <c r="G390" s="42"/>
      <c r="H390" s="53">
        <v>45304</v>
      </c>
    </row>
    <row r="391" spans="1:8" s="43" customFormat="1" ht="15" x14ac:dyDescent="0.25">
      <c r="A391" s="67" t="s">
        <v>882</v>
      </c>
      <c r="B391" s="43" t="s">
        <v>883</v>
      </c>
      <c r="C391" s="60">
        <v>7.4</v>
      </c>
      <c r="D391" s="61">
        <v>4.9024999999999999</v>
      </c>
      <c r="E391" s="59" t="s">
        <v>150</v>
      </c>
      <c r="G391" s="42"/>
      <c r="H391" s="53">
        <v>45305</v>
      </c>
    </row>
    <row r="392" spans="1:8" s="43" customFormat="1" ht="15" x14ac:dyDescent="0.25">
      <c r="A392" s="71" t="s">
        <v>884</v>
      </c>
      <c r="B392" s="50" t="s">
        <v>885</v>
      </c>
      <c r="C392" s="51">
        <v>2.4</v>
      </c>
      <c r="D392" s="52">
        <v>3.7841999999999998</v>
      </c>
      <c r="E392" s="77" t="s">
        <v>150</v>
      </c>
      <c r="G392" s="42"/>
      <c r="H392" s="53">
        <v>45306</v>
      </c>
    </row>
    <row r="393" spans="1:8" s="43" customFormat="1" ht="15" x14ac:dyDescent="0.25">
      <c r="A393" s="67" t="s">
        <v>886</v>
      </c>
      <c r="B393" s="43" t="s">
        <v>887</v>
      </c>
      <c r="C393" s="60">
        <v>1.7</v>
      </c>
      <c r="D393" s="61">
        <v>2.9687000000000001</v>
      </c>
      <c r="E393" s="59" t="s">
        <v>150</v>
      </c>
      <c r="G393" s="42"/>
      <c r="H393" s="53">
        <v>45307</v>
      </c>
    </row>
    <row r="394" spans="1:8" s="43" customFormat="1" ht="15" x14ac:dyDescent="0.25">
      <c r="A394" s="67" t="s">
        <v>888</v>
      </c>
      <c r="B394" s="43" t="s">
        <v>889</v>
      </c>
      <c r="C394" s="60">
        <v>12.1</v>
      </c>
      <c r="D394" s="61">
        <v>4.3888999999999996</v>
      </c>
      <c r="E394" s="59" t="s">
        <v>150</v>
      </c>
      <c r="G394" s="42"/>
      <c r="H394" s="53">
        <v>45308</v>
      </c>
    </row>
    <row r="395" spans="1:8" s="43" customFormat="1" ht="15" x14ac:dyDescent="0.25">
      <c r="A395" s="67" t="s">
        <v>890</v>
      </c>
      <c r="B395" s="43" t="s">
        <v>891</v>
      </c>
      <c r="C395" s="60">
        <v>8.4</v>
      </c>
      <c r="D395" s="61">
        <v>2.8727</v>
      </c>
      <c r="E395" s="59" t="s">
        <v>150</v>
      </c>
      <c r="G395" s="42"/>
      <c r="H395" s="53">
        <v>45309</v>
      </c>
    </row>
    <row r="396" spans="1:8" s="43" customFormat="1" ht="15" x14ac:dyDescent="0.25">
      <c r="A396" s="67" t="s">
        <v>892</v>
      </c>
      <c r="B396" s="43" t="s">
        <v>893</v>
      </c>
      <c r="C396" s="60">
        <v>3.5</v>
      </c>
      <c r="D396" s="61">
        <v>1.7491000000000001</v>
      </c>
      <c r="E396" s="59" t="s">
        <v>150</v>
      </c>
      <c r="G396" s="42"/>
      <c r="H396" s="53">
        <v>45310</v>
      </c>
    </row>
    <row r="397" spans="1:8" s="43" customFormat="1" ht="15" x14ac:dyDescent="0.25">
      <c r="A397" s="71" t="s">
        <v>894</v>
      </c>
      <c r="B397" s="50" t="s">
        <v>895</v>
      </c>
      <c r="C397" s="51">
        <v>12.4</v>
      </c>
      <c r="D397" s="52">
        <v>3.3237999999999999</v>
      </c>
      <c r="E397" s="77" t="s">
        <v>150</v>
      </c>
      <c r="G397" s="42"/>
      <c r="H397" s="53">
        <v>45311</v>
      </c>
    </row>
    <row r="398" spans="1:8" s="43" customFormat="1" ht="15" x14ac:dyDescent="0.25">
      <c r="A398" s="67" t="s">
        <v>896</v>
      </c>
      <c r="B398" s="43" t="s">
        <v>897</v>
      </c>
      <c r="C398" s="60">
        <v>6.2</v>
      </c>
      <c r="D398" s="61">
        <v>2.4064999999999999</v>
      </c>
      <c r="E398" s="59" t="s">
        <v>150</v>
      </c>
      <c r="G398" s="42"/>
      <c r="H398" s="53">
        <v>45312</v>
      </c>
    </row>
    <row r="399" spans="1:8" s="43" customFormat="1" ht="15" x14ac:dyDescent="0.25">
      <c r="A399" s="67" t="s">
        <v>898</v>
      </c>
      <c r="B399" s="43" t="s">
        <v>899</v>
      </c>
      <c r="C399" s="60">
        <v>3.3</v>
      </c>
      <c r="D399" s="61">
        <v>1.9443999999999999</v>
      </c>
      <c r="E399" s="59" t="s">
        <v>150</v>
      </c>
      <c r="G399" s="42"/>
      <c r="H399" s="53">
        <v>45313</v>
      </c>
    </row>
    <row r="400" spans="1:8" s="43" customFormat="1" ht="15" x14ac:dyDescent="0.25">
      <c r="A400" s="67" t="s">
        <v>900</v>
      </c>
      <c r="B400" s="43" t="s">
        <v>901</v>
      </c>
      <c r="C400" s="60">
        <v>6.2</v>
      </c>
      <c r="D400" s="61">
        <v>3.4598</v>
      </c>
      <c r="E400" s="59" t="s">
        <v>150</v>
      </c>
      <c r="G400" s="42"/>
      <c r="H400" s="53">
        <v>45314</v>
      </c>
    </row>
    <row r="401" spans="1:8" s="43" customFormat="1" ht="15" x14ac:dyDescent="0.25">
      <c r="A401" s="67" t="s">
        <v>902</v>
      </c>
      <c r="B401" s="43" t="s">
        <v>903</v>
      </c>
      <c r="C401" s="60">
        <v>4.5</v>
      </c>
      <c r="D401" s="61">
        <v>2.7526000000000002</v>
      </c>
      <c r="E401" s="59" t="s">
        <v>150</v>
      </c>
      <c r="G401" s="42"/>
      <c r="H401" s="53">
        <v>45315</v>
      </c>
    </row>
    <row r="402" spans="1:8" s="43" customFormat="1" ht="15" x14ac:dyDescent="0.25">
      <c r="A402" s="71" t="s">
        <v>904</v>
      </c>
      <c r="B402" s="50" t="s">
        <v>905</v>
      </c>
      <c r="C402" s="51">
        <v>2.2999999999999998</v>
      </c>
      <c r="D402" s="52">
        <v>1.9914000000000001</v>
      </c>
      <c r="E402" s="77" t="s">
        <v>150</v>
      </c>
      <c r="G402" s="42"/>
      <c r="H402" s="53">
        <v>45316</v>
      </c>
    </row>
    <row r="403" spans="1:8" s="43" customFormat="1" ht="15" x14ac:dyDescent="0.25">
      <c r="A403" s="67" t="s">
        <v>906</v>
      </c>
      <c r="B403" s="43" t="s">
        <v>907</v>
      </c>
      <c r="C403" s="60">
        <v>1.8</v>
      </c>
      <c r="D403" s="61">
        <v>2.4378000000000002</v>
      </c>
      <c r="E403" s="59" t="s">
        <v>150</v>
      </c>
      <c r="G403" s="42"/>
      <c r="H403" s="53">
        <v>45317</v>
      </c>
    </row>
    <row r="404" spans="1:8" s="43" customFormat="1" ht="15" x14ac:dyDescent="0.25">
      <c r="A404" s="67" t="s">
        <v>908</v>
      </c>
      <c r="B404" s="43" t="s">
        <v>909</v>
      </c>
      <c r="C404" s="60">
        <v>8.1</v>
      </c>
      <c r="D404" s="61">
        <v>4.9714999999999998</v>
      </c>
      <c r="E404" s="59" t="s">
        <v>175</v>
      </c>
      <c r="G404" s="42"/>
      <c r="H404" s="53">
        <v>45318</v>
      </c>
    </row>
    <row r="405" spans="1:8" s="43" customFormat="1" ht="15" x14ac:dyDescent="0.25">
      <c r="A405" s="67" t="s">
        <v>910</v>
      </c>
      <c r="B405" s="43" t="s">
        <v>911</v>
      </c>
      <c r="C405" s="60">
        <v>6.1</v>
      </c>
      <c r="D405" s="61">
        <v>2.2185000000000001</v>
      </c>
      <c r="E405" s="59" t="s">
        <v>150</v>
      </c>
      <c r="G405" s="42"/>
      <c r="H405" s="53">
        <v>45319</v>
      </c>
    </row>
    <row r="406" spans="1:8" s="43" customFormat="1" ht="15" x14ac:dyDescent="0.25">
      <c r="A406" s="67" t="s">
        <v>912</v>
      </c>
      <c r="B406" s="43" t="s">
        <v>913</v>
      </c>
      <c r="C406" s="60">
        <v>3.7</v>
      </c>
      <c r="D406" s="61">
        <v>1.6954</v>
      </c>
      <c r="E406" s="59" t="s">
        <v>150</v>
      </c>
      <c r="G406" s="42"/>
      <c r="H406" s="53">
        <v>45320</v>
      </c>
    </row>
    <row r="407" spans="1:8" s="43" customFormat="1" ht="15" x14ac:dyDescent="0.25">
      <c r="A407" s="71" t="s">
        <v>914</v>
      </c>
      <c r="B407" s="50" t="s">
        <v>915</v>
      </c>
      <c r="C407" s="51">
        <v>2.5</v>
      </c>
      <c r="D407" s="52">
        <v>1.7689999999999999</v>
      </c>
      <c r="E407" s="77" t="s">
        <v>150</v>
      </c>
      <c r="G407" s="42"/>
      <c r="H407" s="53">
        <v>45321</v>
      </c>
    </row>
    <row r="408" spans="1:8" s="43" customFormat="1" ht="15" x14ac:dyDescent="0.25">
      <c r="A408" s="67" t="s">
        <v>916</v>
      </c>
      <c r="B408" s="43" t="s">
        <v>917</v>
      </c>
      <c r="C408" s="60">
        <v>1.8</v>
      </c>
      <c r="D408" s="61">
        <v>1.5017</v>
      </c>
      <c r="E408" s="59" t="s">
        <v>150</v>
      </c>
      <c r="G408" s="42"/>
      <c r="H408" s="53">
        <v>45322</v>
      </c>
    </row>
    <row r="409" spans="1:8" s="43" customFormat="1" ht="15" x14ac:dyDescent="0.25">
      <c r="A409" s="67" t="s">
        <v>918</v>
      </c>
      <c r="B409" s="43" t="s">
        <v>919</v>
      </c>
      <c r="C409" s="60">
        <v>5.0999999999999996</v>
      </c>
      <c r="D409" s="61">
        <v>3.6057000000000001</v>
      </c>
      <c r="E409" s="59" t="s">
        <v>150</v>
      </c>
      <c r="G409" s="42"/>
      <c r="H409" s="53">
        <v>45323</v>
      </c>
    </row>
    <row r="410" spans="1:8" s="43" customFormat="1" ht="15" x14ac:dyDescent="0.25">
      <c r="A410" s="67" t="s">
        <v>920</v>
      </c>
      <c r="B410" s="43" t="s">
        <v>921</v>
      </c>
      <c r="C410" s="60">
        <v>4</v>
      </c>
      <c r="D410" s="61">
        <v>2.8660000000000001</v>
      </c>
      <c r="E410" s="59" t="s">
        <v>150</v>
      </c>
      <c r="G410" s="42"/>
      <c r="H410" s="53">
        <v>45324</v>
      </c>
    </row>
    <row r="411" spans="1:8" s="43" customFormat="1" ht="15" x14ac:dyDescent="0.25">
      <c r="A411" s="67" t="s">
        <v>922</v>
      </c>
      <c r="B411" s="43" t="s">
        <v>923</v>
      </c>
      <c r="C411" s="60">
        <v>2.2000000000000002</v>
      </c>
      <c r="D411" s="61">
        <v>2.1072000000000002</v>
      </c>
      <c r="E411" s="59" t="s">
        <v>150</v>
      </c>
      <c r="G411" s="42"/>
      <c r="H411" s="53">
        <v>45325</v>
      </c>
    </row>
    <row r="412" spans="1:8" s="43" customFormat="1" ht="15" x14ac:dyDescent="0.25">
      <c r="A412" s="71" t="s">
        <v>924</v>
      </c>
      <c r="B412" s="50" t="s">
        <v>925</v>
      </c>
      <c r="C412" s="51">
        <v>7.2</v>
      </c>
      <c r="D412" s="52">
        <v>5.5856000000000003</v>
      </c>
      <c r="E412" s="77" t="s">
        <v>175</v>
      </c>
      <c r="G412" s="42"/>
      <c r="H412" s="53">
        <v>45326</v>
      </c>
    </row>
    <row r="413" spans="1:8" s="43" customFormat="1" ht="15" x14ac:dyDescent="0.25">
      <c r="A413" s="67" t="s">
        <v>926</v>
      </c>
      <c r="B413" s="43" t="s">
        <v>927</v>
      </c>
      <c r="C413" s="60">
        <v>2.8</v>
      </c>
      <c r="D413" s="61">
        <v>2.7789000000000001</v>
      </c>
      <c r="E413" s="59" t="s">
        <v>175</v>
      </c>
      <c r="G413" s="42"/>
      <c r="H413" s="53">
        <v>45327</v>
      </c>
    </row>
    <row r="414" spans="1:8" s="43" customFormat="1" ht="15" x14ac:dyDescent="0.25">
      <c r="A414" s="67" t="s">
        <v>928</v>
      </c>
      <c r="B414" s="43" t="s">
        <v>929</v>
      </c>
      <c r="C414" s="60">
        <v>3.1</v>
      </c>
      <c r="D414" s="61">
        <v>1.635</v>
      </c>
      <c r="E414" s="59" t="s">
        <v>150</v>
      </c>
      <c r="G414" s="42"/>
      <c r="H414" s="53">
        <v>45328</v>
      </c>
    </row>
    <row r="415" spans="1:8" s="43" customFormat="1" ht="15" x14ac:dyDescent="0.25">
      <c r="A415" s="67" t="s">
        <v>930</v>
      </c>
      <c r="B415" s="43" t="s">
        <v>931</v>
      </c>
      <c r="C415" s="60">
        <v>4.5999999999999996</v>
      </c>
      <c r="D415" s="61">
        <v>3.4308999999999998</v>
      </c>
      <c r="E415" s="59" t="s">
        <v>150</v>
      </c>
      <c r="G415" s="42"/>
      <c r="H415" s="53">
        <v>45329</v>
      </c>
    </row>
    <row r="416" spans="1:8" s="43" customFormat="1" ht="15" x14ac:dyDescent="0.25">
      <c r="A416" s="67" t="s">
        <v>932</v>
      </c>
      <c r="B416" s="43" t="s">
        <v>933</v>
      </c>
      <c r="C416" s="60">
        <v>1.5</v>
      </c>
      <c r="D416" s="61">
        <v>2.5375000000000001</v>
      </c>
      <c r="E416" s="59" t="s">
        <v>150</v>
      </c>
      <c r="G416" s="42"/>
      <c r="H416" s="53">
        <v>45330</v>
      </c>
    </row>
    <row r="417" spans="1:8" s="43" customFormat="1" ht="15" x14ac:dyDescent="0.25">
      <c r="A417" s="71" t="s">
        <v>934</v>
      </c>
      <c r="B417" s="50" t="s">
        <v>935</v>
      </c>
      <c r="C417" s="51">
        <v>10.199999999999999</v>
      </c>
      <c r="D417" s="52">
        <v>3.9281000000000001</v>
      </c>
      <c r="E417" s="77" t="s">
        <v>150</v>
      </c>
      <c r="G417" s="42"/>
      <c r="H417" s="53">
        <v>45331</v>
      </c>
    </row>
    <row r="418" spans="1:8" s="43" customFormat="1" ht="15" x14ac:dyDescent="0.25">
      <c r="A418" s="67" t="s">
        <v>936</v>
      </c>
      <c r="B418" s="43" t="s">
        <v>937</v>
      </c>
      <c r="C418" s="60">
        <v>5.9</v>
      </c>
      <c r="D418" s="61">
        <v>2.0886999999999998</v>
      </c>
      <c r="E418" s="59" t="s">
        <v>150</v>
      </c>
      <c r="G418" s="42"/>
      <c r="H418" s="53">
        <v>45332</v>
      </c>
    </row>
    <row r="419" spans="1:8" s="43" customFormat="1" ht="15" x14ac:dyDescent="0.25">
      <c r="A419" s="67" t="s">
        <v>938</v>
      </c>
      <c r="B419" s="43" t="s">
        <v>939</v>
      </c>
      <c r="C419" s="60">
        <v>2.5</v>
      </c>
      <c r="D419" s="61">
        <v>1.7646999999999999</v>
      </c>
      <c r="E419" s="59" t="s">
        <v>150</v>
      </c>
      <c r="G419" s="42"/>
      <c r="H419" s="53">
        <v>45333</v>
      </c>
    </row>
    <row r="420" spans="1:8" s="43" customFormat="1" ht="15" x14ac:dyDescent="0.25">
      <c r="A420" s="67" t="s">
        <v>940</v>
      </c>
      <c r="B420" s="43" t="s">
        <v>941</v>
      </c>
      <c r="C420" s="60">
        <v>7.1</v>
      </c>
      <c r="D420" s="61">
        <v>4.2998000000000003</v>
      </c>
      <c r="E420" s="59" t="s">
        <v>175</v>
      </c>
      <c r="G420" s="42"/>
      <c r="H420" s="53">
        <v>45334</v>
      </c>
    </row>
    <row r="421" spans="1:8" s="43" customFormat="1" ht="15" x14ac:dyDescent="0.25">
      <c r="A421" s="67" t="s">
        <v>942</v>
      </c>
      <c r="B421" s="43" t="s">
        <v>943</v>
      </c>
      <c r="C421" s="60">
        <v>5.0999999999999996</v>
      </c>
      <c r="D421" s="61">
        <v>1.9732000000000001</v>
      </c>
      <c r="E421" s="59" t="s">
        <v>150</v>
      </c>
      <c r="G421" s="42"/>
      <c r="H421" s="53">
        <v>45335</v>
      </c>
    </row>
    <row r="422" spans="1:8" s="43" customFormat="1" ht="15" x14ac:dyDescent="0.25">
      <c r="A422" s="71" t="s">
        <v>944</v>
      </c>
      <c r="B422" s="50" t="s">
        <v>945</v>
      </c>
      <c r="C422" s="51">
        <v>2.1</v>
      </c>
      <c r="D422" s="52">
        <v>1.4068000000000001</v>
      </c>
      <c r="E422" s="77" t="s">
        <v>150</v>
      </c>
      <c r="G422" s="42"/>
      <c r="H422" s="53">
        <v>45336</v>
      </c>
    </row>
    <row r="423" spans="1:8" s="43" customFormat="1" ht="15" x14ac:dyDescent="0.25">
      <c r="A423" s="67" t="s">
        <v>946</v>
      </c>
      <c r="B423" s="43" t="s">
        <v>947</v>
      </c>
      <c r="C423" s="60">
        <v>3.7</v>
      </c>
      <c r="D423" s="61">
        <v>2.0785999999999998</v>
      </c>
      <c r="E423" s="59" t="s">
        <v>175</v>
      </c>
      <c r="G423" s="42"/>
      <c r="H423" s="53">
        <v>45337</v>
      </c>
    </row>
    <row r="424" spans="1:8" s="43" customFormat="1" ht="15" x14ac:dyDescent="0.25">
      <c r="A424" s="67" t="s">
        <v>948</v>
      </c>
      <c r="B424" s="43" t="s">
        <v>949</v>
      </c>
      <c r="C424" s="60">
        <v>5.0999999999999996</v>
      </c>
      <c r="D424" s="61">
        <v>2.7829000000000002</v>
      </c>
      <c r="E424" s="59" t="s">
        <v>175</v>
      </c>
      <c r="G424" s="42"/>
      <c r="H424" s="53">
        <v>45338</v>
      </c>
    </row>
    <row r="425" spans="1:8" s="43" customFormat="1" ht="15" x14ac:dyDescent="0.25">
      <c r="A425" s="67" t="s">
        <v>950</v>
      </c>
      <c r="B425" s="43" t="s">
        <v>951</v>
      </c>
      <c r="C425" s="60">
        <v>3.2</v>
      </c>
      <c r="D425" s="61">
        <v>2.2597999999999998</v>
      </c>
      <c r="E425" s="59" t="s">
        <v>175</v>
      </c>
      <c r="G425" s="42"/>
      <c r="H425" s="53">
        <v>45339</v>
      </c>
    </row>
    <row r="426" spans="1:8" s="43" customFormat="1" ht="15" x14ac:dyDescent="0.25">
      <c r="A426" s="67" t="s">
        <v>952</v>
      </c>
      <c r="B426" s="43" t="s">
        <v>953</v>
      </c>
      <c r="C426" s="60">
        <v>5.3</v>
      </c>
      <c r="D426" s="61">
        <v>4.6532999999999998</v>
      </c>
      <c r="E426" s="59" t="s">
        <v>175</v>
      </c>
      <c r="G426" s="42"/>
      <c r="H426" s="53">
        <v>45340</v>
      </c>
    </row>
    <row r="427" spans="1:8" s="43" customFormat="1" ht="15" x14ac:dyDescent="0.25">
      <c r="A427" s="71" t="s">
        <v>954</v>
      </c>
      <c r="B427" s="50" t="s">
        <v>955</v>
      </c>
      <c r="C427" s="51">
        <v>3.5</v>
      </c>
      <c r="D427" s="52">
        <v>2.7351999999999999</v>
      </c>
      <c r="E427" s="77" t="s">
        <v>150</v>
      </c>
      <c r="G427" s="42"/>
      <c r="H427" s="53">
        <v>45341</v>
      </c>
    </row>
    <row r="428" spans="1:8" s="43" customFormat="1" ht="15" x14ac:dyDescent="0.25">
      <c r="A428" s="67" t="s">
        <v>956</v>
      </c>
      <c r="B428" s="43" t="s">
        <v>957</v>
      </c>
      <c r="C428" s="60">
        <v>2</v>
      </c>
      <c r="D428" s="61">
        <v>1.7844</v>
      </c>
      <c r="E428" s="59" t="s">
        <v>150</v>
      </c>
      <c r="G428" s="42"/>
      <c r="H428" s="53">
        <v>45342</v>
      </c>
    </row>
    <row r="429" spans="1:8" s="43" customFormat="1" ht="15" x14ac:dyDescent="0.25">
      <c r="A429" s="67" t="s">
        <v>958</v>
      </c>
      <c r="B429" s="43" t="s">
        <v>959</v>
      </c>
      <c r="C429" s="60">
        <v>3.7</v>
      </c>
      <c r="D429" s="61">
        <v>1.6904999999999999</v>
      </c>
      <c r="E429" s="59" t="s">
        <v>150</v>
      </c>
      <c r="G429" s="42"/>
      <c r="H429" s="53">
        <v>45343</v>
      </c>
    </row>
    <row r="430" spans="1:8" s="43" customFormat="1" ht="15" x14ac:dyDescent="0.25">
      <c r="A430" s="67" t="s">
        <v>960</v>
      </c>
      <c r="B430" s="43" t="s">
        <v>961</v>
      </c>
      <c r="C430" s="60">
        <v>2.2000000000000002</v>
      </c>
      <c r="D430" s="61">
        <v>1.2192000000000001</v>
      </c>
      <c r="E430" s="59" t="s">
        <v>150</v>
      </c>
      <c r="G430" s="42"/>
      <c r="H430" s="53">
        <v>45344</v>
      </c>
    </row>
    <row r="431" spans="1:8" s="43" customFormat="1" ht="15" x14ac:dyDescent="0.25">
      <c r="A431" s="67" t="s">
        <v>962</v>
      </c>
      <c r="B431" s="43" t="s">
        <v>963</v>
      </c>
      <c r="C431" s="60">
        <v>7.7</v>
      </c>
      <c r="D431" s="61">
        <v>4.8642000000000003</v>
      </c>
      <c r="E431" s="59" t="s">
        <v>150</v>
      </c>
      <c r="G431" s="42"/>
      <c r="H431" s="53">
        <v>45345</v>
      </c>
    </row>
    <row r="432" spans="1:8" s="43" customFormat="1" ht="15" x14ac:dyDescent="0.25">
      <c r="A432" s="71" t="s">
        <v>964</v>
      </c>
      <c r="B432" s="50" t="s">
        <v>965</v>
      </c>
      <c r="C432" s="51">
        <v>3.4</v>
      </c>
      <c r="D432" s="52">
        <v>2.8651</v>
      </c>
      <c r="E432" s="77" t="s">
        <v>150</v>
      </c>
      <c r="G432" s="42"/>
      <c r="H432" s="53">
        <v>45346</v>
      </c>
    </row>
    <row r="433" spans="1:8" s="43" customFormat="1" ht="15" x14ac:dyDescent="0.25">
      <c r="A433" s="67" t="s">
        <v>966</v>
      </c>
      <c r="B433" s="43" t="s">
        <v>967</v>
      </c>
      <c r="C433" s="60">
        <v>1.8</v>
      </c>
      <c r="D433" s="61">
        <v>2.3058000000000001</v>
      </c>
      <c r="E433" s="59" t="s">
        <v>150</v>
      </c>
      <c r="G433" s="42"/>
      <c r="H433" s="53">
        <v>45347</v>
      </c>
    </row>
    <row r="434" spans="1:8" s="43" customFormat="1" ht="15" x14ac:dyDescent="0.25">
      <c r="A434" s="67" t="s">
        <v>968</v>
      </c>
      <c r="B434" s="43" t="s">
        <v>969</v>
      </c>
      <c r="C434" s="60">
        <v>5.3</v>
      </c>
      <c r="D434" s="61">
        <v>5.7573999999999996</v>
      </c>
      <c r="E434" s="59" t="s">
        <v>175</v>
      </c>
      <c r="G434" s="42"/>
      <c r="H434" s="53">
        <v>45348</v>
      </c>
    </row>
    <row r="435" spans="1:8" s="43" customFormat="1" ht="15" x14ac:dyDescent="0.25">
      <c r="A435" s="67" t="s">
        <v>970</v>
      </c>
      <c r="B435" s="43" t="s">
        <v>971</v>
      </c>
      <c r="C435" s="60">
        <v>3.2</v>
      </c>
      <c r="D435" s="61">
        <v>3.1640000000000001</v>
      </c>
      <c r="E435" s="59" t="s">
        <v>150</v>
      </c>
      <c r="G435" s="42"/>
      <c r="H435" s="53">
        <v>45349</v>
      </c>
    </row>
    <row r="436" spans="1:8" s="43" customFormat="1" ht="15" x14ac:dyDescent="0.25">
      <c r="A436" s="67" t="s">
        <v>972</v>
      </c>
      <c r="B436" s="43" t="s">
        <v>973</v>
      </c>
      <c r="C436" s="60">
        <v>2.1</v>
      </c>
      <c r="D436" s="61">
        <v>2.1497000000000002</v>
      </c>
      <c r="E436" s="59" t="s">
        <v>150</v>
      </c>
      <c r="G436" s="42"/>
      <c r="H436" s="53">
        <v>45350</v>
      </c>
    </row>
    <row r="437" spans="1:8" s="43" customFormat="1" ht="15" x14ac:dyDescent="0.25">
      <c r="A437" s="71" t="s">
        <v>974</v>
      </c>
      <c r="B437" s="50" t="s">
        <v>975</v>
      </c>
      <c r="C437" s="51">
        <v>5.8</v>
      </c>
      <c r="D437" s="52">
        <v>3.2959999999999998</v>
      </c>
      <c r="E437" s="77" t="s">
        <v>150</v>
      </c>
      <c r="G437" s="42"/>
      <c r="H437" s="53">
        <v>45351</v>
      </c>
    </row>
    <row r="438" spans="1:8" s="43" customFormat="1" ht="15" x14ac:dyDescent="0.25">
      <c r="A438" s="67" t="s">
        <v>976</v>
      </c>
      <c r="B438" s="43" t="s">
        <v>977</v>
      </c>
      <c r="C438" s="60">
        <v>4.2</v>
      </c>
      <c r="D438" s="61">
        <v>2.9405000000000001</v>
      </c>
      <c r="E438" s="59" t="s">
        <v>150</v>
      </c>
      <c r="G438" s="42"/>
      <c r="H438" s="53">
        <v>45352</v>
      </c>
    </row>
    <row r="439" spans="1:8" s="43" customFormat="1" ht="15" x14ac:dyDescent="0.25">
      <c r="A439" s="67" t="s">
        <v>978</v>
      </c>
      <c r="B439" s="43" t="s">
        <v>979</v>
      </c>
      <c r="C439" s="60">
        <v>4.3</v>
      </c>
      <c r="D439" s="61">
        <v>2.4150999999999998</v>
      </c>
      <c r="E439" s="59" t="s">
        <v>175</v>
      </c>
      <c r="G439" s="42"/>
      <c r="H439" s="53">
        <v>45353</v>
      </c>
    </row>
    <row r="440" spans="1:8" s="43" customFormat="1" ht="15" x14ac:dyDescent="0.25">
      <c r="A440" s="67" t="s">
        <v>980</v>
      </c>
      <c r="B440" s="43" t="s">
        <v>981</v>
      </c>
      <c r="C440" s="60">
        <v>1.6</v>
      </c>
      <c r="D440" s="61">
        <v>0.65269999999999995</v>
      </c>
      <c r="E440" s="59" t="s">
        <v>150</v>
      </c>
      <c r="G440" s="42"/>
      <c r="H440" s="53">
        <v>45354</v>
      </c>
    </row>
    <row r="441" spans="1:8" s="43" customFormat="1" ht="15" x14ac:dyDescent="0.25">
      <c r="A441" s="67" t="s">
        <v>982</v>
      </c>
      <c r="B441" s="43" t="s">
        <v>983</v>
      </c>
      <c r="C441" s="60">
        <v>3.9</v>
      </c>
      <c r="D441" s="61">
        <v>1.9749000000000001</v>
      </c>
      <c r="E441" s="59" t="s">
        <v>175</v>
      </c>
      <c r="G441" s="42"/>
      <c r="H441" s="53">
        <v>45355</v>
      </c>
    </row>
    <row r="442" spans="1:8" s="43" customFormat="1" ht="15" x14ac:dyDescent="0.25">
      <c r="A442" s="71" t="s">
        <v>984</v>
      </c>
      <c r="B442" s="50" t="s">
        <v>985</v>
      </c>
      <c r="C442" s="51">
        <v>2.5</v>
      </c>
      <c r="D442" s="52">
        <v>1.0144</v>
      </c>
      <c r="E442" s="77" t="s">
        <v>150</v>
      </c>
      <c r="G442" s="42"/>
      <c r="H442" s="53">
        <v>45356</v>
      </c>
    </row>
    <row r="443" spans="1:8" s="43" customFormat="1" ht="15" x14ac:dyDescent="0.25">
      <c r="A443" s="67" t="s">
        <v>986</v>
      </c>
      <c r="B443" s="43" t="s">
        <v>987</v>
      </c>
      <c r="C443" s="60">
        <v>3.3</v>
      </c>
      <c r="D443" s="61">
        <v>1.4702</v>
      </c>
      <c r="E443" s="59" t="s">
        <v>175</v>
      </c>
      <c r="G443" s="42"/>
      <c r="H443" s="53">
        <v>45357</v>
      </c>
    </row>
    <row r="444" spans="1:8" s="43" customFormat="1" ht="15" x14ac:dyDescent="0.25">
      <c r="A444" s="67" t="s">
        <v>988</v>
      </c>
      <c r="B444" s="43" t="s">
        <v>989</v>
      </c>
      <c r="C444" s="60">
        <v>2.4</v>
      </c>
      <c r="D444" s="61">
        <v>1.0748</v>
      </c>
      <c r="E444" s="59" t="s">
        <v>175</v>
      </c>
      <c r="G444" s="42"/>
      <c r="H444" s="53">
        <v>45358</v>
      </c>
    </row>
    <row r="445" spans="1:8" s="43" customFormat="1" ht="15" x14ac:dyDescent="0.25">
      <c r="A445" s="67" t="s">
        <v>990</v>
      </c>
      <c r="B445" s="43" t="s">
        <v>991</v>
      </c>
      <c r="C445" s="60">
        <v>7.4</v>
      </c>
      <c r="D445" s="61">
        <v>1.9409000000000001</v>
      </c>
      <c r="E445" s="59" t="s">
        <v>150</v>
      </c>
      <c r="G445" s="42"/>
      <c r="H445" s="53">
        <v>45359</v>
      </c>
    </row>
    <row r="446" spans="1:8" s="43" customFormat="1" ht="15" x14ac:dyDescent="0.25">
      <c r="A446" s="67" t="s">
        <v>992</v>
      </c>
      <c r="B446" s="43" t="s">
        <v>993</v>
      </c>
      <c r="C446" s="60">
        <v>4.5999999999999996</v>
      </c>
      <c r="D446" s="61">
        <v>1.4194</v>
      </c>
      <c r="E446" s="59" t="s">
        <v>150</v>
      </c>
      <c r="G446" s="42"/>
      <c r="H446" s="53">
        <v>45360</v>
      </c>
    </row>
    <row r="447" spans="1:8" s="43" customFormat="1" ht="15" x14ac:dyDescent="0.25">
      <c r="A447" s="71" t="s">
        <v>994</v>
      </c>
      <c r="B447" s="50" t="s">
        <v>995</v>
      </c>
      <c r="C447" s="51">
        <v>2.2000000000000002</v>
      </c>
      <c r="D447" s="52">
        <v>0.57179999999999997</v>
      </c>
      <c r="E447" s="77" t="s">
        <v>150</v>
      </c>
      <c r="G447" s="42"/>
      <c r="H447" s="53">
        <v>45361</v>
      </c>
    </row>
    <row r="448" spans="1:8" s="43" customFormat="1" ht="15" x14ac:dyDescent="0.25">
      <c r="A448" s="67" t="s">
        <v>996</v>
      </c>
      <c r="B448" s="43" t="s">
        <v>997</v>
      </c>
      <c r="C448" s="60">
        <v>8.1</v>
      </c>
      <c r="D448" s="61">
        <v>3.7134</v>
      </c>
      <c r="E448" s="59" t="s">
        <v>150</v>
      </c>
      <c r="G448" s="42"/>
      <c r="H448" s="53">
        <v>45362</v>
      </c>
    </row>
    <row r="449" spans="1:8" s="43" customFormat="1" ht="15" x14ac:dyDescent="0.25">
      <c r="A449" s="67" t="s">
        <v>998</v>
      </c>
      <c r="B449" s="43" t="s">
        <v>999</v>
      </c>
      <c r="C449" s="60">
        <v>4.4000000000000004</v>
      </c>
      <c r="D449" s="61">
        <v>1.4286000000000001</v>
      </c>
      <c r="E449" s="59" t="s">
        <v>150</v>
      </c>
      <c r="G449" s="42"/>
      <c r="H449" s="53">
        <v>45363</v>
      </c>
    </row>
    <row r="450" spans="1:8" s="43" customFormat="1" ht="15" x14ac:dyDescent="0.25">
      <c r="A450" s="67" t="s">
        <v>1000</v>
      </c>
      <c r="B450" s="43" t="s">
        <v>1001</v>
      </c>
      <c r="C450" s="60">
        <v>2.7</v>
      </c>
      <c r="D450" s="61">
        <v>1.1624000000000001</v>
      </c>
      <c r="E450" s="59" t="s">
        <v>175</v>
      </c>
      <c r="G450" s="42"/>
      <c r="H450" s="53">
        <v>45364</v>
      </c>
    </row>
    <row r="451" spans="1:8" s="43" customFormat="1" ht="15" x14ac:dyDescent="0.25">
      <c r="A451" s="67" t="s">
        <v>1002</v>
      </c>
      <c r="B451" s="43" t="s">
        <v>1003</v>
      </c>
      <c r="C451" s="60">
        <v>5.5</v>
      </c>
      <c r="D451" s="61">
        <v>3.8233000000000001</v>
      </c>
      <c r="E451" s="59" t="s">
        <v>175</v>
      </c>
      <c r="G451" s="42"/>
      <c r="H451" s="53">
        <v>45365</v>
      </c>
    </row>
    <row r="452" spans="1:8" s="43" customFormat="1" ht="15" x14ac:dyDescent="0.25">
      <c r="A452" s="71" t="s">
        <v>1004</v>
      </c>
      <c r="B452" s="50" t="s">
        <v>1005</v>
      </c>
      <c r="C452" s="51">
        <v>3.6</v>
      </c>
      <c r="D452" s="52">
        <v>1.147</v>
      </c>
      <c r="E452" s="77" t="s">
        <v>150</v>
      </c>
      <c r="G452" s="42"/>
      <c r="H452" s="53">
        <v>45366</v>
      </c>
    </row>
    <row r="453" spans="1:8" s="43" customFormat="1" ht="15" x14ac:dyDescent="0.25">
      <c r="A453" s="67" t="s">
        <v>1006</v>
      </c>
      <c r="B453" s="43" t="s">
        <v>1007</v>
      </c>
      <c r="C453" s="60">
        <v>2</v>
      </c>
      <c r="D453" s="61">
        <v>0.8145</v>
      </c>
      <c r="E453" s="59" t="s">
        <v>150</v>
      </c>
      <c r="G453" s="42"/>
      <c r="H453" s="53">
        <v>45367</v>
      </c>
    </row>
    <row r="454" spans="1:8" s="43" customFormat="1" ht="15" x14ac:dyDescent="0.25">
      <c r="A454" s="67" t="s">
        <v>1008</v>
      </c>
      <c r="B454" s="43" t="s">
        <v>1009</v>
      </c>
      <c r="C454" s="60">
        <v>5.9</v>
      </c>
      <c r="D454" s="61">
        <v>2.9746999999999999</v>
      </c>
      <c r="E454" s="59" t="s">
        <v>175</v>
      </c>
      <c r="G454" s="42"/>
      <c r="H454" s="53">
        <v>45368</v>
      </c>
    </row>
    <row r="455" spans="1:8" s="43" customFormat="1" ht="15" x14ac:dyDescent="0.25">
      <c r="A455" s="67" t="s">
        <v>1010</v>
      </c>
      <c r="B455" s="43" t="s">
        <v>1011</v>
      </c>
      <c r="C455" s="60">
        <v>4.5999999999999996</v>
      </c>
      <c r="D455" s="61">
        <v>1.2426999999999999</v>
      </c>
      <c r="E455" s="59" t="s">
        <v>150</v>
      </c>
      <c r="G455" s="42"/>
      <c r="H455" s="53">
        <v>45369</v>
      </c>
    </row>
    <row r="456" spans="1:8" s="43" customFormat="1" ht="15" x14ac:dyDescent="0.25">
      <c r="A456" s="67" t="s">
        <v>1012</v>
      </c>
      <c r="B456" s="43" t="s">
        <v>1013</v>
      </c>
      <c r="C456" s="60">
        <v>2.9</v>
      </c>
      <c r="D456" s="61">
        <v>0.96560000000000001</v>
      </c>
      <c r="E456" s="59" t="s">
        <v>150</v>
      </c>
      <c r="G456" s="42"/>
      <c r="H456" s="53">
        <v>45370</v>
      </c>
    </row>
    <row r="457" spans="1:8" s="43" customFormat="1" ht="15" x14ac:dyDescent="0.25">
      <c r="A457" s="71" t="s">
        <v>1014</v>
      </c>
      <c r="B457" s="50" t="s">
        <v>1015</v>
      </c>
      <c r="C457" s="51">
        <v>4.2</v>
      </c>
      <c r="D457" s="52">
        <v>1.5022</v>
      </c>
      <c r="E457" s="77" t="s">
        <v>150</v>
      </c>
      <c r="G457" s="42"/>
      <c r="H457" s="53">
        <v>45371</v>
      </c>
    </row>
    <row r="458" spans="1:8" s="43" customFormat="1" ht="15" x14ac:dyDescent="0.25">
      <c r="A458" s="67" t="s">
        <v>1016</v>
      </c>
      <c r="B458" s="43" t="s">
        <v>1017</v>
      </c>
      <c r="C458" s="60">
        <v>2.6</v>
      </c>
      <c r="D458" s="61">
        <v>1.1020000000000001</v>
      </c>
      <c r="E458" s="59" t="s">
        <v>150</v>
      </c>
      <c r="G458" s="42"/>
      <c r="H458" s="53">
        <v>45372</v>
      </c>
    </row>
    <row r="459" spans="1:8" s="43" customFormat="1" ht="15" x14ac:dyDescent="0.25">
      <c r="A459" s="67" t="s">
        <v>1018</v>
      </c>
      <c r="B459" s="43" t="s">
        <v>1019</v>
      </c>
      <c r="C459" s="60">
        <v>4</v>
      </c>
      <c r="D459" s="61">
        <v>1.9970000000000001</v>
      </c>
      <c r="E459" s="59" t="s">
        <v>175</v>
      </c>
      <c r="G459" s="42"/>
      <c r="H459" s="53">
        <v>45373</v>
      </c>
    </row>
    <row r="460" spans="1:8" s="43" customFormat="1" ht="15" x14ac:dyDescent="0.25">
      <c r="A460" s="67" t="s">
        <v>1020</v>
      </c>
      <c r="B460" s="43" t="s">
        <v>1021</v>
      </c>
      <c r="C460" s="60">
        <v>2.7</v>
      </c>
      <c r="D460" s="61">
        <v>1.1005</v>
      </c>
      <c r="E460" s="59" t="s">
        <v>150</v>
      </c>
      <c r="G460" s="42"/>
      <c r="H460" s="53">
        <v>45374</v>
      </c>
    </row>
    <row r="461" spans="1:8" s="43" customFormat="1" ht="15" x14ac:dyDescent="0.25">
      <c r="A461" s="67" t="s">
        <v>1022</v>
      </c>
      <c r="B461" s="43" t="s">
        <v>1023</v>
      </c>
      <c r="C461" s="60">
        <v>3.8</v>
      </c>
      <c r="D461" s="61">
        <v>2.0363000000000002</v>
      </c>
      <c r="E461" s="59" t="s">
        <v>175</v>
      </c>
      <c r="G461" s="42"/>
      <c r="H461" s="53">
        <v>45375</v>
      </c>
    </row>
    <row r="462" spans="1:8" s="43" customFormat="1" ht="15" x14ac:dyDescent="0.25">
      <c r="A462" s="71" t="s">
        <v>1024</v>
      </c>
      <c r="B462" s="50" t="s">
        <v>1025</v>
      </c>
      <c r="C462" s="51">
        <v>2.2000000000000002</v>
      </c>
      <c r="D462" s="52">
        <v>0.752</v>
      </c>
      <c r="E462" s="77" t="s">
        <v>150</v>
      </c>
      <c r="G462" s="42"/>
      <c r="H462" s="53">
        <v>45376</v>
      </c>
    </row>
    <row r="463" spans="1:8" s="43" customFormat="1" ht="15" x14ac:dyDescent="0.25">
      <c r="A463" s="67" t="s">
        <v>1026</v>
      </c>
      <c r="B463" s="43" t="s">
        <v>1027</v>
      </c>
      <c r="C463" s="60">
        <v>3.4</v>
      </c>
      <c r="D463" s="61">
        <v>1.1198999999999999</v>
      </c>
      <c r="E463" s="59" t="s">
        <v>150</v>
      </c>
      <c r="G463" s="42"/>
      <c r="H463" s="53">
        <v>45377</v>
      </c>
    </row>
    <row r="464" spans="1:8" s="43" customFormat="1" ht="15" x14ac:dyDescent="0.25">
      <c r="A464" s="67" t="s">
        <v>1028</v>
      </c>
      <c r="B464" s="43" t="s">
        <v>1029</v>
      </c>
      <c r="C464" s="60">
        <v>2.9</v>
      </c>
      <c r="D464" s="61">
        <v>0.81850000000000001</v>
      </c>
      <c r="E464" s="59" t="s">
        <v>150</v>
      </c>
      <c r="G464" s="42"/>
      <c r="H464" s="53">
        <v>45378</v>
      </c>
    </row>
    <row r="465" spans="1:8" s="43" customFormat="1" ht="15" x14ac:dyDescent="0.25">
      <c r="A465" s="67" t="s">
        <v>1030</v>
      </c>
      <c r="B465" s="43" t="s">
        <v>1031</v>
      </c>
      <c r="C465" s="60">
        <v>5.0999999999999996</v>
      </c>
      <c r="D465" s="61">
        <v>2.8731</v>
      </c>
      <c r="E465" s="59" t="s">
        <v>175</v>
      </c>
      <c r="G465" s="42"/>
      <c r="H465" s="53">
        <v>45379</v>
      </c>
    </row>
    <row r="466" spans="1:8" s="43" customFormat="1" ht="15" x14ac:dyDescent="0.25">
      <c r="A466" s="67" t="s">
        <v>1032</v>
      </c>
      <c r="B466" s="43" t="s">
        <v>1033</v>
      </c>
      <c r="C466" s="60">
        <v>5.0999999999999996</v>
      </c>
      <c r="D466" s="61">
        <v>1.6353</v>
      </c>
      <c r="E466" s="59" t="s">
        <v>150</v>
      </c>
      <c r="G466" s="42"/>
      <c r="H466" s="53">
        <v>45380</v>
      </c>
    </row>
    <row r="467" spans="1:8" s="43" customFormat="1" ht="15" x14ac:dyDescent="0.25">
      <c r="A467" s="71" t="s">
        <v>1034</v>
      </c>
      <c r="B467" s="50" t="s">
        <v>1035</v>
      </c>
      <c r="C467" s="51">
        <v>2.5</v>
      </c>
      <c r="D467" s="52">
        <v>0.65890000000000004</v>
      </c>
      <c r="E467" s="77" t="s">
        <v>150</v>
      </c>
      <c r="G467" s="42"/>
      <c r="H467" s="53">
        <v>45381</v>
      </c>
    </row>
    <row r="468" spans="1:8" s="43" customFormat="1" ht="15" x14ac:dyDescent="0.25">
      <c r="A468" s="67" t="s">
        <v>1036</v>
      </c>
      <c r="B468" s="43" t="s">
        <v>1037</v>
      </c>
      <c r="C468" s="60">
        <v>4.0999999999999996</v>
      </c>
      <c r="D468" s="61">
        <v>2.1949999999999998</v>
      </c>
      <c r="E468" s="59" t="s">
        <v>175</v>
      </c>
      <c r="G468" s="42"/>
      <c r="H468" s="53">
        <v>45382</v>
      </c>
    </row>
    <row r="469" spans="1:8" s="43" customFormat="1" ht="15" x14ac:dyDescent="0.25">
      <c r="A469" s="67" t="s">
        <v>1038</v>
      </c>
      <c r="B469" s="43" t="s">
        <v>1039</v>
      </c>
      <c r="C469" s="60">
        <v>2.2000000000000002</v>
      </c>
      <c r="D469" s="61">
        <v>0.95440000000000003</v>
      </c>
      <c r="E469" s="59" t="s">
        <v>150</v>
      </c>
      <c r="G469" s="42"/>
      <c r="H469" s="53">
        <v>45383</v>
      </c>
    </row>
    <row r="470" spans="1:8" s="43" customFormat="1" ht="15" x14ac:dyDescent="0.25">
      <c r="A470" s="67" t="s">
        <v>1040</v>
      </c>
      <c r="B470" s="43" t="s">
        <v>1041</v>
      </c>
      <c r="C470" s="60">
        <v>6.1</v>
      </c>
      <c r="D470" s="61">
        <v>2.0577000000000001</v>
      </c>
      <c r="E470" s="59" t="s">
        <v>150</v>
      </c>
      <c r="G470" s="42"/>
      <c r="H470" s="53">
        <v>45384</v>
      </c>
    </row>
    <row r="471" spans="1:8" s="43" customFormat="1" ht="15" x14ac:dyDescent="0.25">
      <c r="A471" s="67" t="s">
        <v>1042</v>
      </c>
      <c r="B471" s="43" t="s">
        <v>1043</v>
      </c>
      <c r="C471" s="60">
        <v>4</v>
      </c>
      <c r="D471" s="61">
        <v>1.1434</v>
      </c>
      <c r="E471" s="59" t="s">
        <v>150</v>
      </c>
      <c r="G471" s="42"/>
      <c r="H471" s="53">
        <v>45385</v>
      </c>
    </row>
    <row r="472" spans="1:8" s="43" customFormat="1" ht="15" x14ac:dyDescent="0.25">
      <c r="A472" s="71" t="s">
        <v>1044</v>
      </c>
      <c r="B472" s="50" t="s">
        <v>1045</v>
      </c>
      <c r="C472" s="51">
        <v>2.2000000000000002</v>
      </c>
      <c r="D472" s="52">
        <v>0.87239999999999995</v>
      </c>
      <c r="E472" s="77" t="s">
        <v>150</v>
      </c>
      <c r="G472" s="42"/>
      <c r="H472" s="53">
        <v>45386</v>
      </c>
    </row>
    <row r="473" spans="1:8" s="43" customFormat="1" ht="15" x14ac:dyDescent="0.25">
      <c r="A473" s="67" t="s">
        <v>1046</v>
      </c>
      <c r="B473" s="43" t="s">
        <v>1047</v>
      </c>
      <c r="C473" s="60">
        <v>7</v>
      </c>
      <c r="D473" s="61">
        <v>2.4998999999999998</v>
      </c>
      <c r="E473" s="59" t="s">
        <v>150</v>
      </c>
      <c r="G473" s="42"/>
      <c r="H473" s="53">
        <v>45387</v>
      </c>
    </row>
    <row r="474" spans="1:8" s="43" customFormat="1" ht="15" x14ac:dyDescent="0.25">
      <c r="A474" s="67" t="s">
        <v>1048</v>
      </c>
      <c r="B474" s="43" t="s">
        <v>1049</v>
      </c>
      <c r="C474" s="60">
        <v>4.3</v>
      </c>
      <c r="D474" s="61">
        <v>1.625</v>
      </c>
      <c r="E474" s="59" t="s">
        <v>150</v>
      </c>
      <c r="G474" s="42"/>
      <c r="H474" s="53">
        <v>45388</v>
      </c>
    </row>
    <row r="475" spans="1:8" s="43" customFormat="1" ht="15" x14ac:dyDescent="0.25">
      <c r="A475" s="67" t="s">
        <v>1050</v>
      </c>
      <c r="B475" s="43" t="s">
        <v>1051</v>
      </c>
      <c r="C475" s="60">
        <v>4</v>
      </c>
      <c r="D475" s="61">
        <v>1.476</v>
      </c>
      <c r="E475" s="59" t="s">
        <v>150</v>
      </c>
      <c r="G475" s="42"/>
      <c r="H475" s="53">
        <v>45389</v>
      </c>
    </row>
    <row r="476" spans="1:8" s="43" customFormat="1" ht="15" x14ac:dyDescent="0.25">
      <c r="A476" s="67" t="s">
        <v>1052</v>
      </c>
      <c r="B476" s="43" t="s">
        <v>1053</v>
      </c>
      <c r="C476" s="60">
        <v>12</v>
      </c>
      <c r="D476" s="61">
        <v>10.0928</v>
      </c>
      <c r="E476" s="59" t="s">
        <v>175</v>
      </c>
      <c r="G476" s="42"/>
      <c r="H476" s="53">
        <v>45390</v>
      </c>
    </row>
    <row r="477" spans="1:8" s="43" customFormat="1" ht="15" x14ac:dyDescent="0.25">
      <c r="A477" s="71" t="s">
        <v>1054</v>
      </c>
      <c r="B477" s="50" t="s">
        <v>1055</v>
      </c>
      <c r="C477" s="51">
        <v>6.5</v>
      </c>
      <c r="D477" s="52">
        <v>3.0358999999999998</v>
      </c>
      <c r="E477" s="77" t="s">
        <v>170</v>
      </c>
      <c r="G477" s="42"/>
      <c r="H477" s="53">
        <v>45391</v>
      </c>
    </row>
    <row r="478" spans="1:8" s="43" customFormat="1" ht="15" x14ac:dyDescent="0.25">
      <c r="A478" s="67" t="s">
        <v>1056</v>
      </c>
      <c r="B478" s="43" t="s">
        <v>1057</v>
      </c>
      <c r="C478" s="60">
        <v>4</v>
      </c>
      <c r="D478" s="61">
        <v>2.1774</v>
      </c>
      <c r="E478" s="59" t="s">
        <v>337</v>
      </c>
      <c r="G478" s="42"/>
      <c r="H478" s="53">
        <v>45392</v>
      </c>
    </row>
    <row r="479" spans="1:8" s="43" customFormat="1" ht="15" x14ac:dyDescent="0.25">
      <c r="A479" s="67" t="s">
        <v>1058</v>
      </c>
      <c r="B479" s="43" t="s">
        <v>1059</v>
      </c>
      <c r="C479" s="60">
        <v>8.8000000000000007</v>
      </c>
      <c r="D479" s="61">
        <v>7.5506000000000002</v>
      </c>
      <c r="E479" s="59" t="s">
        <v>175</v>
      </c>
      <c r="G479" s="42"/>
      <c r="H479" s="53">
        <v>45393</v>
      </c>
    </row>
    <row r="480" spans="1:8" s="43" customFormat="1" ht="15" x14ac:dyDescent="0.25">
      <c r="A480" s="67" t="s">
        <v>1060</v>
      </c>
      <c r="B480" s="43" t="s">
        <v>1061</v>
      </c>
      <c r="C480" s="60">
        <v>4.8</v>
      </c>
      <c r="D480" s="61">
        <v>4.0288000000000004</v>
      </c>
      <c r="E480" s="59" t="s">
        <v>150</v>
      </c>
      <c r="G480" s="42"/>
      <c r="H480" s="53">
        <v>45394</v>
      </c>
    </row>
    <row r="481" spans="1:8" s="43" customFormat="1" ht="15" x14ac:dyDescent="0.25">
      <c r="A481" s="67" t="s">
        <v>1062</v>
      </c>
      <c r="B481" s="43" t="s">
        <v>1063</v>
      </c>
      <c r="C481" s="60">
        <v>2.5</v>
      </c>
      <c r="D481" s="61">
        <v>3.6082999999999998</v>
      </c>
      <c r="E481" s="59" t="s">
        <v>150</v>
      </c>
      <c r="G481" s="42"/>
      <c r="H481" s="53">
        <v>45395</v>
      </c>
    </row>
    <row r="482" spans="1:8" s="43" customFormat="1" ht="15" x14ac:dyDescent="0.25">
      <c r="A482" s="71" t="s">
        <v>1064</v>
      </c>
      <c r="B482" s="50" t="s">
        <v>1065</v>
      </c>
      <c r="C482" s="51">
        <v>6</v>
      </c>
      <c r="D482" s="52">
        <v>3.3010999999999999</v>
      </c>
      <c r="E482" s="77" t="s">
        <v>150</v>
      </c>
      <c r="G482" s="42"/>
      <c r="H482" s="53">
        <v>45396</v>
      </c>
    </row>
    <row r="483" spans="1:8" s="43" customFormat="1" ht="15" x14ac:dyDescent="0.25">
      <c r="A483" s="67" t="s">
        <v>1066</v>
      </c>
      <c r="B483" s="43" t="s">
        <v>1067</v>
      </c>
      <c r="C483" s="60">
        <v>3.6</v>
      </c>
      <c r="D483" s="61">
        <v>2.0451000000000001</v>
      </c>
      <c r="E483" s="59" t="s">
        <v>150</v>
      </c>
      <c r="G483" s="42"/>
      <c r="H483" s="53">
        <v>45397</v>
      </c>
    </row>
    <row r="484" spans="1:8" s="43" customFormat="1" ht="15" x14ac:dyDescent="0.25">
      <c r="A484" s="67" t="s">
        <v>1068</v>
      </c>
      <c r="B484" s="43" t="s">
        <v>1069</v>
      </c>
      <c r="C484" s="60">
        <v>2.1</v>
      </c>
      <c r="D484" s="61">
        <v>1.7582</v>
      </c>
      <c r="E484" s="59" t="s">
        <v>150</v>
      </c>
      <c r="G484" s="42"/>
      <c r="H484" s="53">
        <v>45398</v>
      </c>
    </row>
    <row r="485" spans="1:8" s="43" customFormat="1" ht="15" x14ac:dyDescent="0.25">
      <c r="A485" s="67" t="s">
        <v>1070</v>
      </c>
      <c r="B485" s="43" t="s">
        <v>1071</v>
      </c>
      <c r="C485" s="60">
        <v>2.6</v>
      </c>
      <c r="D485" s="61">
        <v>2.968</v>
      </c>
      <c r="E485" s="59" t="s">
        <v>175</v>
      </c>
      <c r="G485" s="42"/>
      <c r="H485" s="53">
        <v>45399</v>
      </c>
    </row>
    <row r="486" spans="1:8" s="43" customFormat="1" ht="15" x14ac:dyDescent="0.25">
      <c r="A486" s="67" t="s">
        <v>1072</v>
      </c>
      <c r="B486" s="43" t="s">
        <v>1073</v>
      </c>
      <c r="C486" s="60">
        <v>1.7</v>
      </c>
      <c r="D486" s="61">
        <v>2.6566000000000001</v>
      </c>
      <c r="E486" s="59" t="s">
        <v>175</v>
      </c>
      <c r="G486" s="42"/>
      <c r="H486" s="53">
        <v>45400</v>
      </c>
    </row>
    <row r="487" spans="1:8" s="43" customFormat="1" ht="15" x14ac:dyDescent="0.25">
      <c r="A487" s="71" t="s">
        <v>1074</v>
      </c>
      <c r="B487" s="50" t="s">
        <v>1075</v>
      </c>
      <c r="C487" s="51">
        <v>4.2</v>
      </c>
      <c r="D487" s="52">
        <v>4.2609000000000004</v>
      </c>
      <c r="E487" s="77" t="s">
        <v>150</v>
      </c>
      <c r="G487" s="42"/>
      <c r="H487" s="53">
        <v>45401</v>
      </c>
    </row>
    <row r="488" spans="1:8" s="43" customFormat="1" ht="15" x14ac:dyDescent="0.25">
      <c r="A488" s="67" t="s">
        <v>1076</v>
      </c>
      <c r="B488" s="43" t="s">
        <v>1077</v>
      </c>
      <c r="C488" s="60">
        <v>2</v>
      </c>
      <c r="D488" s="61">
        <v>2.9704999999999999</v>
      </c>
      <c r="E488" s="59" t="s">
        <v>150</v>
      </c>
      <c r="G488" s="42"/>
      <c r="H488" s="53">
        <v>45402</v>
      </c>
    </row>
    <row r="489" spans="1:8" s="43" customFormat="1" ht="15" x14ac:dyDescent="0.25">
      <c r="A489" s="67" t="s">
        <v>1078</v>
      </c>
      <c r="B489" s="43" t="s">
        <v>1079</v>
      </c>
      <c r="C489" s="60">
        <v>5.7</v>
      </c>
      <c r="D489" s="61">
        <v>2.9813999999999998</v>
      </c>
      <c r="E489" s="59" t="s">
        <v>175</v>
      </c>
      <c r="G489" s="42"/>
      <c r="H489" s="53">
        <v>45403</v>
      </c>
    </row>
    <row r="490" spans="1:8" s="43" customFormat="1" ht="15" x14ac:dyDescent="0.25">
      <c r="A490" s="67" t="s">
        <v>1080</v>
      </c>
      <c r="B490" s="43" t="s">
        <v>1081</v>
      </c>
      <c r="C490" s="60">
        <v>3.8</v>
      </c>
      <c r="D490" s="61">
        <v>0.94440000000000002</v>
      </c>
      <c r="E490" s="59" t="s">
        <v>150</v>
      </c>
      <c r="G490" s="42"/>
      <c r="H490" s="53">
        <v>45404</v>
      </c>
    </row>
    <row r="491" spans="1:8" s="43" customFormat="1" ht="15" x14ac:dyDescent="0.25">
      <c r="A491" s="67" t="s">
        <v>1082</v>
      </c>
      <c r="B491" s="43" t="s">
        <v>1083</v>
      </c>
      <c r="C491" s="60">
        <v>3.2</v>
      </c>
      <c r="D491" s="61">
        <v>0.65620000000000001</v>
      </c>
      <c r="E491" s="59" t="s">
        <v>175</v>
      </c>
      <c r="G491" s="42"/>
      <c r="H491" s="53">
        <v>45405</v>
      </c>
    </row>
    <row r="492" spans="1:8" s="43" customFormat="1" ht="15" x14ac:dyDescent="0.25">
      <c r="A492" s="71" t="s">
        <v>1084</v>
      </c>
      <c r="B492" s="50" t="s">
        <v>1085</v>
      </c>
      <c r="C492" s="51">
        <v>5.4</v>
      </c>
      <c r="D492" s="52">
        <v>3.2671000000000001</v>
      </c>
      <c r="E492" s="77" t="s">
        <v>175</v>
      </c>
      <c r="G492" s="42"/>
      <c r="H492" s="53">
        <v>45406</v>
      </c>
    </row>
    <row r="493" spans="1:8" s="43" customFormat="1" ht="15" x14ac:dyDescent="0.25">
      <c r="A493" s="67" t="s">
        <v>1086</v>
      </c>
      <c r="B493" s="43" t="s">
        <v>1087</v>
      </c>
      <c r="C493" s="60">
        <v>2.8</v>
      </c>
      <c r="D493" s="61">
        <v>0.55249999999999999</v>
      </c>
      <c r="E493" s="59" t="s">
        <v>150</v>
      </c>
      <c r="G493" s="42"/>
      <c r="H493" s="53">
        <v>45407</v>
      </c>
    </row>
    <row r="494" spans="1:8" s="43" customFormat="1" ht="15" x14ac:dyDescent="0.25">
      <c r="A494" s="67" t="s">
        <v>1088</v>
      </c>
      <c r="B494" s="43" t="s">
        <v>1089</v>
      </c>
      <c r="C494" s="60">
        <v>4.7</v>
      </c>
      <c r="D494" s="61">
        <v>2.5682</v>
      </c>
      <c r="E494" s="59" t="s">
        <v>175</v>
      </c>
      <c r="G494" s="42"/>
      <c r="H494" s="53">
        <v>45408</v>
      </c>
    </row>
    <row r="495" spans="1:8" s="43" customFormat="1" ht="15" x14ac:dyDescent="0.25">
      <c r="A495" s="67" t="s">
        <v>1090</v>
      </c>
      <c r="B495" s="43" t="s">
        <v>1091</v>
      </c>
      <c r="C495" s="60">
        <v>3.4</v>
      </c>
      <c r="D495" s="61">
        <v>1.7427999999999999</v>
      </c>
      <c r="E495" s="59" t="s">
        <v>175</v>
      </c>
      <c r="G495" s="42"/>
      <c r="H495" s="53">
        <v>45409</v>
      </c>
    </row>
    <row r="496" spans="1:8" s="43" customFormat="1" ht="15" x14ac:dyDescent="0.25">
      <c r="A496" s="67" t="s">
        <v>1092</v>
      </c>
      <c r="B496" s="43" t="s">
        <v>1093</v>
      </c>
      <c r="C496" s="60">
        <v>2.4</v>
      </c>
      <c r="D496" s="61">
        <v>1.1853</v>
      </c>
      <c r="E496" s="59" t="s">
        <v>175</v>
      </c>
      <c r="G496" s="42"/>
      <c r="H496" s="53">
        <v>45410</v>
      </c>
    </row>
    <row r="497" spans="1:8" s="43" customFormat="1" ht="15" x14ac:dyDescent="0.25">
      <c r="A497" s="71" t="s">
        <v>1094</v>
      </c>
      <c r="B497" s="50" t="s">
        <v>1095</v>
      </c>
      <c r="C497" s="51">
        <v>3.2</v>
      </c>
      <c r="D497" s="52">
        <v>1.6047</v>
      </c>
      <c r="E497" s="77" t="s">
        <v>175</v>
      </c>
      <c r="G497" s="42"/>
      <c r="H497" s="53">
        <v>45411</v>
      </c>
    </row>
    <row r="498" spans="1:8" s="43" customFormat="1" ht="15" x14ac:dyDescent="0.25">
      <c r="A498" s="67" t="s">
        <v>1096</v>
      </c>
      <c r="B498" s="43" t="s">
        <v>1097</v>
      </c>
      <c r="C498" s="60">
        <v>2.7</v>
      </c>
      <c r="D498" s="61">
        <v>0.5927</v>
      </c>
      <c r="E498" s="59" t="s">
        <v>150</v>
      </c>
      <c r="G498" s="42"/>
      <c r="H498" s="53">
        <v>45412</v>
      </c>
    </row>
    <row r="499" spans="1:8" s="43" customFormat="1" ht="15" x14ac:dyDescent="0.25">
      <c r="A499" s="67" t="s">
        <v>1098</v>
      </c>
      <c r="B499" s="43" t="s">
        <v>1099</v>
      </c>
      <c r="C499" s="60">
        <v>4.3</v>
      </c>
      <c r="D499" s="61">
        <v>1.3865000000000001</v>
      </c>
      <c r="E499" s="59" t="s">
        <v>150</v>
      </c>
      <c r="G499" s="42"/>
      <c r="H499" s="53">
        <v>45413</v>
      </c>
    </row>
    <row r="500" spans="1:8" s="43" customFormat="1" ht="15" x14ac:dyDescent="0.25">
      <c r="A500" s="67" t="s">
        <v>1100</v>
      </c>
      <c r="B500" s="43" t="s">
        <v>1101</v>
      </c>
      <c r="C500" s="60">
        <v>3</v>
      </c>
      <c r="D500" s="61">
        <v>0.8407</v>
      </c>
      <c r="E500" s="59" t="s">
        <v>150</v>
      </c>
      <c r="G500" s="42"/>
      <c r="H500" s="53">
        <v>45414</v>
      </c>
    </row>
    <row r="501" spans="1:8" s="43" customFormat="1" ht="15" x14ac:dyDescent="0.25">
      <c r="A501" s="67" t="s">
        <v>1102</v>
      </c>
      <c r="B501" s="43" t="s">
        <v>1103</v>
      </c>
      <c r="C501" s="60">
        <v>2.6</v>
      </c>
      <c r="D501" s="61">
        <v>1.3312999999999999</v>
      </c>
      <c r="E501" s="59" t="s">
        <v>150</v>
      </c>
      <c r="G501" s="42"/>
      <c r="H501" s="53">
        <v>45415</v>
      </c>
    </row>
    <row r="502" spans="1:8" s="43" customFormat="1" ht="15" x14ac:dyDescent="0.25">
      <c r="A502" s="71" t="s">
        <v>1104</v>
      </c>
      <c r="B502" s="50" t="s">
        <v>1105</v>
      </c>
      <c r="C502" s="51">
        <v>2.1</v>
      </c>
      <c r="D502" s="52">
        <v>0.97960000000000003</v>
      </c>
      <c r="E502" s="77" t="s">
        <v>150</v>
      </c>
      <c r="G502" s="42"/>
      <c r="H502" s="53">
        <v>45416</v>
      </c>
    </row>
    <row r="503" spans="1:8" s="43" customFormat="1" ht="15" x14ac:dyDescent="0.25">
      <c r="A503" s="67" t="s">
        <v>1106</v>
      </c>
      <c r="B503" s="43" t="s">
        <v>1107</v>
      </c>
      <c r="C503" s="60">
        <v>3.3</v>
      </c>
      <c r="D503" s="61">
        <v>1.4281999999999999</v>
      </c>
      <c r="E503" s="59" t="s">
        <v>170</v>
      </c>
      <c r="G503" s="42"/>
      <c r="H503" s="53">
        <v>45417</v>
      </c>
    </row>
    <row r="504" spans="1:8" s="43" customFormat="1" ht="15" x14ac:dyDescent="0.25">
      <c r="A504" s="67" t="s">
        <v>1108</v>
      </c>
      <c r="B504" s="43" t="s">
        <v>1109</v>
      </c>
      <c r="C504" s="60">
        <v>3.4</v>
      </c>
      <c r="D504" s="61">
        <v>0.81169999999999998</v>
      </c>
      <c r="E504" s="59" t="s">
        <v>170</v>
      </c>
      <c r="G504" s="42"/>
      <c r="H504" s="53">
        <v>45418</v>
      </c>
    </row>
    <row r="505" spans="1:8" s="43" customFormat="1" ht="15" x14ac:dyDescent="0.25">
      <c r="A505" s="67" t="s">
        <v>1110</v>
      </c>
      <c r="B505" s="43" t="s">
        <v>1111</v>
      </c>
      <c r="C505" s="60">
        <v>3.8</v>
      </c>
      <c r="D505" s="61">
        <v>4.3861999999999997</v>
      </c>
      <c r="E505" s="59" t="s">
        <v>150</v>
      </c>
      <c r="G505" s="42"/>
      <c r="H505" s="53">
        <v>45419</v>
      </c>
    </row>
    <row r="506" spans="1:8" s="43" customFormat="1" ht="15" x14ac:dyDescent="0.25">
      <c r="A506" s="67" t="s">
        <v>1112</v>
      </c>
      <c r="B506" s="43" t="s">
        <v>1113</v>
      </c>
      <c r="C506" s="60">
        <v>1.8</v>
      </c>
      <c r="D506" s="61">
        <v>2.5623999999999998</v>
      </c>
      <c r="E506" s="59" t="s">
        <v>150</v>
      </c>
      <c r="G506" s="42"/>
      <c r="H506" s="53">
        <v>45420</v>
      </c>
    </row>
    <row r="507" spans="1:8" s="43" customFormat="1" ht="15" x14ac:dyDescent="0.25">
      <c r="A507" s="71" t="s">
        <v>1114</v>
      </c>
      <c r="B507" s="50" t="s">
        <v>1115</v>
      </c>
      <c r="C507" s="51">
        <v>9</v>
      </c>
      <c r="D507" s="52">
        <v>3.4573999999999998</v>
      </c>
      <c r="E507" s="77" t="s">
        <v>150</v>
      </c>
      <c r="G507" s="42"/>
      <c r="H507" s="53">
        <v>45421</v>
      </c>
    </row>
    <row r="508" spans="1:8" s="43" customFormat="1" ht="15" x14ac:dyDescent="0.25">
      <c r="A508" s="67" t="s">
        <v>1116</v>
      </c>
      <c r="B508" s="43" t="s">
        <v>1117</v>
      </c>
      <c r="C508" s="60">
        <v>6.6</v>
      </c>
      <c r="D508" s="61">
        <v>2.1573000000000002</v>
      </c>
      <c r="E508" s="59" t="s">
        <v>248</v>
      </c>
      <c r="G508" s="42"/>
      <c r="H508" s="53">
        <v>45422</v>
      </c>
    </row>
    <row r="509" spans="1:8" s="43" customFormat="1" ht="15" x14ac:dyDescent="0.25">
      <c r="A509" s="67" t="s">
        <v>1118</v>
      </c>
      <c r="B509" s="43" t="s">
        <v>1119</v>
      </c>
      <c r="C509" s="60">
        <v>4.0999999999999996</v>
      </c>
      <c r="D509" s="61">
        <v>1.5475000000000001</v>
      </c>
      <c r="E509" s="59" t="s">
        <v>300</v>
      </c>
      <c r="G509" s="42"/>
      <c r="H509" s="53">
        <v>45423</v>
      </c>
    </row>
    <row r="510" spans="1:8" s="43" customFormat="1" ht="15" x14ac:dyDescent="0.25">
      <c r="A510" s="67" t="s">
        <v>1120</v>
      </c>
      <c r="B510" s="43" t="s">
        <v>1121</v>
      </c>
      <c r="C510" s="60">
        <v>2.8</v>
      </c>
      <c r="D510" s="61">
        <v>4.4481000000000002</v>
      </c>
      <c r="E510" s="59" t="s">
        <v>175</v>
      </c>
      <c r="G510" s="42"/>
      <c r="H510" s="53">
        <v>45424</v>
      </c>
    </row>
    <row r="511" spans="1:8" s="43" customFormat="1" ht="15" x14ac:dyDescent="0.25">
      <c r="A511" s="67" t="s">
        <v>1122</v>
      </c>
      <c r="B511" s="43" t="s">
        <v>1123</v>
      </c>
      <c r="C511" s="60">
        <v>1.5</v>
      </c>
      <c r="D511" s="61">
        <v>2.2439</v>
      </c>
      <c r="E511" s="59" t="s">
        <v>150</v>
      </c>
      <c r="G511" s="42"/>
      <c r="H511" s="53">
        <v>45425</v>
      </c>
    </row>
    <row r="512" spans="1:8" s="43" customFormat="1" ht="15" x14ac:dyDescent="0.25">
      <c r="A512" s="71" t="s">
        <v>1124</v>
      </c>
      <c r="B512" s="50" t="s">
        <v>1125</v>
      </c>
      <c r="C512" s="51">
        <v>1.2</v>
      </c>
      <c r="D512" s="52">
        <v>2.0798999999999999</v>
      </c>
      <c r="E512" s="77" t="s">
        <v>150</v>
      </c>
      <c r="G512" s="42"/>
      <c r="H512" s="53">
        <v>45426</v>
      </c>
    </row>
    <row r="513" spans="1:8" s="43" customFormat="1" ht="15" x14ac:dyDescent="0.25">
      <c r="A513" s="67" t="s">
        <v>1126</v>
      </c>
      <c r="B513" s="43" t="s">
        <v>1127</v>
      </c>
      <c r="C513" s="60">
        <v>11.4</v>
      </c>
      <c r="D513" s="61">
        <v>2.8736999999999999</v>
      </c>
      <c r="E513" s="59" t="s">
        <v>150</v>
      </c>
      <c r="G513" s="42"/>
      <c r="H513" s="53">
        <v>45427</v>
      </c>
    </row>
    <row r="514" spans="1:8" s="43" customFormat="1" ht="15" x14ac:dyDescent="0.25">
      <c r="A514" s="67" t="s">
        <v>1128</v>
      </c>
      <c r="B514" s="43" t="s">
        <v>1129</v>
      </c>
      <c r="C514" s="60">
        <v>6</v>
      </c>
      <c r="D514" s="61">
        <v>1.9129</v>
      </c>
      <c r="E514" s="59" t="s">
        <v>248</v>
      </c>
      <c r="G514" s="42"/>
      <c r="H514" s="53">
        <v>45428</v>
      </c>
    </row>
    <row r="515" spans="1:8" s="43" customFormat="1" ht="15" x14ac:dyDescent="0.25">
      <c r="A515" s="67" t="s">
        <v>1130</v>
      </c>
      <c r="B515" s="43" t="s">
        <v>1131</v>
      </c>
      <c r="C515" s="60">
        <v>3.1</v>
      </c>
      <c r="D515" s="61">
        <v>1.3720000000000001</v>
      </c>
      <c r="E515" s="59" t="s">
        <v>300</v>
      </c>
      <c r="G515" s="42"/>
      <c r="H515" s="53">
        <v>45429</v>
      </c>
    </row>
    <row r="516" spans="1:8" s="43" customFormat="1" ht="15" x14ac:dyDescent="0.25">
      <c r="A516" s="67" t="s">
        <v>1132</v>
      </c>
      <c r="B516" s="43" t="s">
        <v>1133</v>
      </c>
      <c r="C516" s="60">
        <v>5.0999999999999996</v>
      </c>
      <c r="D516" s="61">
        <v>4.6524999999999999</v>
      </c>
      <c r="E516" s="59" t="s">
        <v>175</v>
      </c>
      <c r="G516" s="42"/>
      <c r="H516" s="53">
        <v>45430</v>
      </c>
    </row>
    <row r="517" spans="1:8" s="43" customFormat="1" ht="15" x14ac:dyDescent="0.25">
      <c r="A517" s="71" t="s">
        <v>1134</v>
      </c>
      <c r="B517" s="50" t="s">
        <v>1135</v>
      </c>
      <c r="C517" s="51">
        <v>2.4</v>
      </c>
      <c r="D517" s="52">
        <v>3.3664999999999998</v>
      </c>
      <c r="E517" s="77" t="s">
        <v>150</v>
      </c>
      <c r="G517" s="42"/>
      <c r="H517" s="53">
        <v>45431</v>
      </c>
    </row>
    <row r="518" spans="1:8" s="43" customFormat="1" ht="15" x14ac:dyDescent="0.25">
      <c r="A518" s="67" t="s">
        <v>1136</v>
      </c>
      <c r="B518" s="43" t="s">
        <v>1137</v>
      </c>
      <c r="C518" s="60">
        <v>1.4</v>
      </c>
      <c r="D518" s="61">
        <v>1.3408</v>
      </c>
      <c r="E518" s="59" t="s">
        <v>150</v>
      </c>
      <c r="G518" s="42"/>
      <c r="H518" s="53">
        <v>45432</v>
      </c>
    </row>
    <row r="519" spans="1:8" s="43" customFormat="1" ht="15" x14ac:dyDescent="0.25">
      <c r="A519" s="67" t="s">
        <v>1138</v>
      </c>
      <c r="B519" s="43" t="s">
        <v>1139</v>
      </c>
      <c r="C519" s="60">
        <v>7.2</v>
      </c>
      <c r="D519" s="61">
        <v>2.8229000000000002</v>
      </c>
      <c r="E519" s="59" t="s">
        <v>150</v>
      </c>
      <c r="G519" s="42"/>
      <c r="H519" s="53">
        <v>45433</v>
      </c>
    </row>
    <row r="520" spans="1:8" s="43" customFormat="1" ht="15" x14ac:dyDescent="0.25">
      <c r="A520" s="67" t="s">
        <v>1140</v>
      </c>
      <c r="B520" s="43" t="s">
        <v>1141</v>
      </c>
      <c r="C520" s="60">
        <v>7</v>
      </c>
      <c r="D520" s="61">
        <v>2.3814000000000002</v>
      </c>
      <c r="E520" s="59" t="s">
        <v>150</v>
      </c>
      <c r="G520" s="42"/>
      <c r="H520" s="53">
        <v>45434</v>
      </c>
    </row>
    <row r="521" spans="1:8" s="43" customFormat="1" ht="15" x14ac:dyDescent="0.25">
      <c r="A521" s="67" t="s">
        <v>1142</v>
      </c>
      <c r="B521" s="43" t="s">
        <v>1143</v>
      </c>
      <c r="C521" s="60">
        <v>1.9</v>
      </c>
      <c r="D521" s="61">
        <v>2.2484000000000002</v>
      </c>
      <c r="E521" s="59" t="s">
        <v>175</v>
      </c>
      <c r="G521" s="42"/>
      <c r="H521" s="53">
        <v>45435</v>
      </c>
    </row>
    <row r="522" spans="1:8" s="43" customFormat="1" ht="15" x14ac:dyDescent="0.25">
      <c r="A522" s="71" t="s">
        <v>1144</v>
      </c>
      <c r="B522" s="50" t="s">
        <v>1145</v>
      </c>
      <c r="C522" s="51">
        <v>3.9</v>
      </c>
      <c r="D522" s="52">
        <v>1.4261999999999999</v>
      </c>
      <c r="E522" s="77" t="s">
        <v>150</v>
      </c>
      <c r="G522" s="42"/>
      <c r="H522" s="53">
        <v>45436</v>
      </c>
    </row>
    <row r="523" spans="1:8" s="43" customFormat="1" ht="15" x14ac:dyDescent="0.25">
      <c r="A523" s="67" t="s">
        <v>1146</v>
      </c>
      <c r="B523" s="43" t="s">
        <v>1147</v>
      </c>
      <c r="C523" s="60">
        <v>2.7</v>
      </c>
      <c r="D523" s="61">
        <v>0.8972</v>
      </c>
      <c r="E523" s="59" t="s">
        <v>150</v>
      </c>
      <c r="G523" s="42"/>
      <c r="H523" s="53">
        <v>45437</v>
      </c>
    </row>
    <row r="524" spans="1:8" s="43" customFormat="1" ht="15" x14ac:dyDescent="0.25">
      <c r="A524" s="67" t="s">
        <v>1148</v>
      </c>
      <c r="B524" s="43" t="s">
        <v>1149</v>
      </c>
      <c r="C524" s="60">
        <v>2</v>
      </c>
      <c r="D524" s="61">
        <v>0.69310000000000005</v>
      </c>
      <c r="E524" s="59" t="s">
        <v>150</v>
      </c>
      <c r="G524" s="42"/>
      <c r="H524" s="53">
        <v>45438</v>
      </c>
    </row>
    <row r="525" spans="1:8" s="43" customFormat="1" ht="15" x14ac:dyDescent="0.25">
      <c r="A525" s="67" t="s">
        <v>1150</v>
      </c>
      <c r="B525" s="43" t="s">
        <v>1151</v>
      </c>
      <c r="C525" s="60">
        <v>3.9</v>
      </c>
      <c r="D525" s="61">
        <v>1.3361000000000001</v>
      </c>
      <c r="E525" s="59" t="s">
        <v>150</v>
      </c>
      <c r="G525" s="42"/>
      <c r="H525" s="53">
        <v>45439</v>
      </c>
    </row>
    <row r="526" spans="1:8" s="43" customFormat="1" ht="15" x14ac:dyDescent="0.25">
      <c r="A526" s="67" t="s">
        <v>1152</v>
      </c>
      <c r="B526" s="43" t="s">
        <v>1153</v>
      </c>
      <c r="C526" s="60">
        <v>2.8</v>
      </c>
      <c r="D526" s="61">
        <v>0.84599999999999997</v>
      </c>
      <c r="E526" s="59" t="s">
        <v>150</v>
      </c>
      <c r="G526" s="42"/>
      <c r="H526" s="53">
        <v>45440</v>
      </c>
    </row>
    <row r="527" spans="1:8" s="43" customFormat="1" ht="15" x14ac:dyDescent="0.25">
      <c r="A527" s="71" t="s">
        <v>1154</v>
      </c>
      <c r="B527" s="50" t="s">
        <v>1155</v>
      </c>
      <c r="C527" s="51">
        <v>3.2</v>
      </c>
      <c r="D527" s="52">
        <v>1.5399</v>
      </c>
      <c r="E527" s="77" t="s">
        <v>150</v>
      </c>
      <c r="G527" s="42"/>
      <c r="H527" s="53">
        <v>45441</v>
      </c>
    </row>
    <row r="528" spans="1:8" s="43" customFormat="1" ht="15" x14ac:dyDescent="0.25">
      <c r="A528" s="67" t="s">
        <v>1156</v>
      </c>
      <c r="B528" s="43" t="s">
        <v>1157</v>
      </c>
      <c r="C528" s="60">
        <v>4.4000000000000004</v>
      </c>
      <c r="D528" s="61">
        <v>1.4796</v>
      </c>
      <c r="E528" s="59" t="s">
        <v>150</v>
      </c>
      <c r="G528" s="42"/>
      <c r="H528" s="53">
        <v>45442</v>
      </c>
    </row>
    <row r="529" spans="1:8" s="43" customFormat="1" ht="15" x14ac:dyDescent="0.25">
      <c r="A529" s="67" t="s">
        <v>1158</v>
      </c>
      <c r="B529" s="43" t="s">
        <v>1159</v>
      </c>
      <c r="C529" s="60">
        <v>3.5</v>
      </c>
      <c r="D529" s="61">
        <v>1.0835999999999999</v>
      </c>
      <c r="E529" s="59" t="s">
        <v>150</v>
      </c>
      <c r="G529" s="42"/>
      <c r="H529" s="53">
        <v>45443</v>
      </c>
    </row>
    <row r="530" spans="1:8" s="43" customFormat="1" ht="15" x14ac:dyDescent="0.25">
      <c r="A530" s="67" t="s">
        <v>1160</v>
      </c>
      <c r="B530" s="43" t="s">
        <v>1161</v>
      </c>
      <c r="C530" s="60">
        <v>2.4</v>
      </c>
      <c r="D530" s="61">
        <v>0.88719999999999999</v>
      </c>
      <c r="E530" s="59" t="s">
        <v>150</v>
      </c>
      <c r="G530" s="42"/>
      <c r="H530" s="53">
        <v>45444</v>
      </c>
    </row>
    <row r="531" spans="1:8" s="43" customFormat="1" ht="15" x14ac:dyDescent="0.25">
      <c r="A531" s="67" t="s">
        <v>1162</v>
      </c>
      <c r="B531" s="43" t="s">
        <v>1163</v>
      </c>
      <c r="C531" s="60">
        <v>6.3</v>
      </c>
      <c r="D531" s="61">
        <v>4.7013999999999996</v>
      </c>
      <c r="E531" s="59" t="s">
        <v>145</v>
      </c>
      <c r="G531" s="42"/>
      <c r="H531" s="53">
        <v>45445</v>
      </c>
    </row>
    <row r="532" spans="1:8" s="43" customFormat="1" ht="15" x14ac:dyDescent="0.25">
      <c r="A532" s="71" t="s">
        <v>1164</v>
      </c>
      <c r="B532" s="50" t="s">
        <v>1165</v>
      </c>
      <c r="C532" s="51">
        <v>5.5</v>
      </c>
      <c r="D532" s="52">
        <v>3.7058</v>
      </c>
      <c r="E532" s="77" t="s">
        <v>145</v>
      </c>
      <c r="G532" s="42"/>
      <c r="H532" s="53">
        <v>45446</v>
      </c>
    </row>
    <row r="533" spans="1:8" s="43" customFormat="1" ht="15" x14ac:dyDescent="0.25">
      <c r="A533" s="67" t="s">
        <v>1166</v>
      </c>
      <c r="B533" s="43" t="s">
        <v>1167</v>
      </c>
      <c r="C533" s="60">
        <v>4.3</v>
      </c>
      <c r="D533" s="61">
        <v>3.2294999999999998</v>
      </c>
      <c r="E533" s="59" t="s">
        <v>145</v>
      </c>
      <c r="G533" s="42"/>
      <c r="H533" s="53">
        <v>45447</v>
      </c>
    </row>
    <row r="534" spans="1:8" s="43" customFormat="1" ht="15" x14ac:dyDescent="0.25">
      <c r="A534" s="67" t="s">
        <v>1168</v>
      </c>
      <c r="B534" s="43" t="s">
        <v>1169</v>
      </c>
      <c r="C534" s="60">
        <v>9.5</v>
      </c>
      <c r="D534" s="61">
        <v>8.0053000000000001</v>
      </c>
      <c r="E534" s="59" t="s">
        <v>175</v>
      </c>
      <c r="G534" s="42"/>
      <c r="H534" s="53">
        <v>45448</v>
      </c>
    </row>
    <row r="535" spans="1:8" s="43" customFormat="1" ht="15" x14ac:dyDescent="0.25">
      <c r="A535" s="67" t="s">
        <v>1170</v>
      </c>
      <c r="B535" s="43" t="s">
        <v>1171</v>
      </c>
      <c r="C535" s="60">
        <v>4</v>
      </c>
      <c r="D535" s="61">
        <v>4.6683000000000003</v>
      </c>
      <c r="E535" s="59" t="s">
        <v>248</v>
      </c>
      <c r="G535" s="42"/>
      <c r="H535" s="53">
        <v>45449</v>
      </c>
    </row>
    <row r="536" spans="1:8" s="43" customFormat="1" ht="15" x14ac:dyDescent="0.25">
      <c r="A536" s="67" t="s">
        <v>1172</v>
      </c>
      <c r="B536" s="43" t="s">
        <v>1173</v>
      </c>
      <c r="C536" s="60">
        <v>3</v>
      </c>
      <c r="D536" s="61">
        <v>3.3481999999999998</v>
      </c>
      <c r="E536" s="59" t="s">
        <v>248</v>
      </c>
      <c r="G536" s="42"/>
      <c r="H536" s="53">
        <v>45450</v>
      </c>
    </row>
    <row r="537" spans="1:8" s="43" customFormat="1" ht="15" x14ac:dyDescent="0.25">
      <c r="A537" s="71" t="s">
        <v>1174</v>
      </c>
      <c r="B537" s="50" t="s">
        <v>1175</v>
      </c>
      <c r="C537" s="51">
        <v>5.2</v>
      </c>
      <c r="D537" s="52">
        <v>3.9762</v>
      </c>
      <c r="E537" s="77" t="s">
        <v>150</v>
      </c>
      <c r="G537" s="42"/>
      <c r="H537" s="53">
        <v>45451</v>
      </c>
    </row>
    <row r="538" spans="1:8" s="43" customFormat="1" ht="15" x14ac:dyDescent="0.25">
      <c r="A538" s="67" t="s">
        <v>1176</v>
      </c>
      <c r="B538" s="43" t="s">
        <v>1177</v>
      </c>
      <c r="C538" s="60">
        <v>2.5</v>
      </c>
      <c r="D538" s="61">
        <v>2.8138999999999998</v>
      </c>
      <c r="E538" s="59" t="s">
        <v>150</v>
      </c>
      <c r="G538" s="42"/>
      <c r="H538" s="53">
        <v>45452</v>
      </c>
    </row>
    <row r="539" spans="1:8" s="43" customFormat="1" ht="15" x14ac:dyDescent="0.25">
      <c r="A539" s="67" t="s">
        <v>1178</v>
      </c>
      <c r="B539" s="43" t="s">
        <v>1179</v>
      </c>
      <c r="C539" s="60">
        <v>1.5</v>
      </c>
      <c r="D539" s="61">
        <v>2.4769000000000001</v>
      </c>
      <c r="E539" s="59" t="s">
        <v>150</v>
      </c>
      <c r="G539" s="42"/>
      <c r="H539" s="53">
        <v>45453</v>
      </c>
    </row>
    <row r="540" spans="1:8" s="43" customFormat="1" ht="15" x14ac:dyDescent="0.25">
      <c r="A540" s="67" t="s">
        <v>1180</v>
      </c>
      <c r="B540" s="43" t="s">
        <v>1181</v>
      </c>
      <c r="C540" s="60">
        <v>5.4</v>
      </c>
      <c r="D540" s="61">
        <v>2.6684000000000001</v>
      </c>
      <c r="E540" s="59" t="s">
        <v>150</v>
      </c>
      <c r="G540" s="42"/>
      <c r="H540" s="53">
        <v>45454</v>
      </c>
    </row>
    <row r="541" spans="1:8" s="43" customFormat="1" ht="15" x14ac:dyDescent="0.25">
      <c r="A541" s="67" t="s">
        <v>1182</v>
      </c>
      <c r="B541" s="43" t="s">
        <v>1183</v>
      </c>
      <c r="C541" s="60">
        <v>2.9</v>
      </c>
      <c r="D541" s="61">
        <v>1.6563000000000001</v>
      </c>
      <c r="E541" s="59" t="s">
        <v>150</v>
      </c>
      <c r="G541" s="42"/>
      <c r="H541" s="53">
        <v>45455</v>
      </c>
    </row>
    <row r="542" spans="1:8" s="43" customFormat="1" ht="15" x14ac:dyDescent="0.25">
      <c r="A542" s="71" t="s">
        <v>1184</v>
      </c>
      <c r="B542" s="50" t="s">
        <v>1185</v>
      </c>
      <c r="C542" s="51">
        <v>1.8</v>
      </c>
      <c r="D542" s="52">
        <v>1.1967000000000001</v>
      </c>
      <c r="E542" s="77" t="s">
        <v>150</v>
      </c>
      <c r="G542" s="42"/>
      <c r="H542" s="53">
        <v>45456</v>
      </c>
    </row>
    <row r="543" spans="1:8" s="43" customFormat="1" ht="15" x14ac:dyDescent="0.25">
      <c r="A543" s="67" t="s">
        <v>1186</v>
      </c>
      <c r="B543" s="43" t="s">
        <v>1187</v>
      </c>
      <c r="C543" s="60">
        <v>7.1</v>
      </c>
      <c r="D543" s="61">
        <v>4.7164000000000001</v>
      </c>
      <c r="E543" s="59" t="s">
        <v>175</v>
      </c>
      <c r="G543" s="42"/>
      <c r="H543" s="53">
        <v>45457</v>
      </c>
    </row>
    <row r="544" spans="1:8" s="43" customFormat="1" ht="15" x14ac:dyDescent="0.25">
      <c r="A544" s="67" t="s">
        <v>1188</v>
      </c>
      <c r="B544" s="43" t="s">
        <v>1189</v>
      </c>
      <c r="C544" s="60">
        <v>3.6</v>
      </c>
      <c r="D544" s="61">
        <v>2.3418999999999999</v>
      </c>
      <c r="E544" s="59" t="s">
        <v>175</v>
      </c>
      <c r="G544" s="42"/>
      <c r="H544" s="53">
        <v>45458</v>
      </c>
    </row>
    <row r="545" spans="1:8" s="43" customFormat="1" ht="15" x14ac:dyDescent="0.25">
      <c r="A545" s="67" t="s">
        <v>1190</v>
      </c>
      <c r="B545" s="43" t="s">
        <v>1191</v>
      </c>
      <c r="C545" s="60">
        <v>2.1</v>
      </c>
      <c r="D545" s="61">
        <v>1.6127</v>
      </c>
      <c r="E545" s="59" t="s">
        <v>175</v>
      </c>
      <c r="G545" s="42"/>
      <c r="H545" s="53">
        <v>45459</v>
      </c>
    </row>
    <row r="546" spans="1:8" s="43" customFormat="1" ht="15" x14ac:dyDescent="0.25">
      <c r="A546" s="67" t="s">
        <v>1192</v>
      </c>
      <c r="B546" s="43" t="s">
        <v>1193</v>
      </c>
      <c r="C546" s="60">
        <v>7.1</v>
      </c>
      <c r="D546" s="61">
        <v>4.8085000000000004</v>
      </c>
      <c r="E546" s="59" t="s">
        <v>175</v>
      </c>
      <c r="G546" s="42"/>
      <c r="H546" s="53">
        <v>45460</v>
      </c>
    </row>
    <row r="547" spans="1:8" s="43" customFormat="1" ht="15" x14ac:dyDescent="0.25">
      <c r="A547" s="71" t="s">
        <v>1194</v>
      </c>
      <c r="B547" s="50" t="s">
        <v>1195</v>
      </c>
      <c r="C547" s="51">
        <v>3.6</v>
      </c>
      <c r="D547" s="52">
        <v>2.6949000000000001</v>
      </c>
      <c r="E547" s="77" t="s">
        <v>175</v>
      </c>
      <c r="G547" s="42"/>
      <c r="H547" s="53">
        <v>45461</v>
      </c>
    </row>
    <row r="548" spans="1:8" s="43" customFormat="1" ht="15" x14ac:dyDescent="0.25">
      <c r="A548" s="67" t="s">
        <v>1196</v>
      </c>
      <c r="B548" s="43" t="s">
        <v>1197</v>
      </c>
      <c r="C548" s="60">
        <v>2.1</v>
      </c>
      <c r="D548" s="61">
        <v>1.7041999999999999</v>
      </c>
      <c r="E548" s="59" t="s">
        <v>175</v>
      </c>
      <c r="G548" s="42"/>
      <c r="H548" s="53">
        <v>45462</v>
      </c>
    </row>
    <row r="549" spans="1:8" s="43" customFormat="1" ht="15" x14ac:dyDescent="0.25">
      <c r="A549" s="67" t="s">
        <v>1198</v>
      </c>
      <c r="B549" s="43" t="s">
        <v>1199</v>
      </c>
      <c r="C549" s="60">
        <v>7.2</v>
      </c>
      <c r="D549" s="61">
        <v>4.4984000000000002</v>
      </c>
      <c r="E549" s="59" t="s">
        <v>175</v>
      </c>
      <c r="G549" s="42"/>
      <c r="H549" s="53">
        <v>45463</v>
      </c>
    </row>
    <row r="550" spans="1:8" s="43" customFormat="1" ht="15" x14ac:dyDescent="0.25">
      <c r="A550" s="67" t="s">
        <v>1200</v>
      </c>
      <c r="B550" s="43" t="s">
        <v>1201</v>
      </c>
      <c r="C550" s="60">
        <v>3</v>
      </c>
      <c r="D550" s="61">
        <v>1.653</v>
      </c>
      <c r="E550" s="59" t="s">
        <v>150</v>
      </c>
      <c r="G550" s="42"/>
      <c r="H550" s="53">
        <v>45464</v>
      </c>
    </row>
    <row r="551" spans="1:8" s="43" customFormat="1" ht="15" x14ac:dyDescent="0.25">
      <c r="A551" s="67" t="s">
        <v>1202</v>
      </c>
      <c r="B551" s="43" t="s">
        <v>1203</v>
      </c>
      <c r="C551" s="60">
        <v>2</v>
      </c>
      <c r="D551" s="61">
        <v>1.5055000000000001</v>
      </c>
      <c r="E551" s="59" t="s">
        <v>175</v>
      </c>
      <c r="G551" s="42"/>
      <c r="H551" s="53">
        <v>45465</v>
      </c>
    </row>
    <row r="552" spans="1:8" s="43" customFormat="1" ht="15" x14ac:dyDescent="0.25">
      <c r="A552" s="71" t="s">
        <v>1204</v>
      </c>
      <c r="B552" s="50" t="s">
        <v>1205</v>
      </c>
      <c r="C552" s="51">
        <v>3.9</v>
      </c>
      <c r="D552" s="52">
        <v>2.7652999999999999</v>
      </c>
      <c r="E552" s="77" t="s">
        <v>175</v>
      </c>
      <c r="G552" s="42"/>
      <c r="H552" s="53">
        <v>45466</v>
      </c>
    </row>
    <row r="553" spans="1:8" s="43" customFormat="1" ht="15" x14ac:dyDescent="0.25">
      <c r="A553" s="67" t="s">
        <v>1206</v>
      </c>
      <c r="B553" s="43" t="s">
        <v>1207</v>
      </c>
      <c r="C553" s="60">
        <v>1.6</v>
      </c>
      <c r="D553" s="61">
        <v>1.6109</v>
      </c>
      <c r="E553" s="59" t="s">
        <v>175</v>
      </c>
      <c r="G553" s="42"/>
      <c r="H553" s="53">
        <v>45467</v>
      </c>
    </row>
    <row r="554" spans="1:8" s="43" customFormat="1" ht="15" x14ac:dyDescent="0.25">
      <c r="A554" s="67" t="s">
        <v>1208</v>
      </c>
      <c r="B554" s="43" t="s">
        <v>1209</v>
      </c>
      <c r="C554" s="60">
        <v>10.199999999999999</v>
      </c>
      <c r="D554" s="61">
        <v>4.1584000000000003</v>
      </c>
      <c r="E554" s="59" t="s">
        <v>150</v>
      </c>
      <c r="G554" s="42"/>
      <c r="H554" s="53">
        <v>45468</v>
      </c>
    </row>
    <row r="555" spans="1:8" s="43" customFormat="1" ht="15" x14ac:dyDescent="0.25">
      <c r="A555" s="67" t="s">
        <v>1210</v>
      </c>
      <c r="B555" s="43" t="s">
        <v>1211</v>
      </c>
      <c r="C555" s="60">
        <v>6.3</v>
      </c>
      <c r="D555" s="61">
        <v>2.3818000000000001</v>
      </c>
      <c r="E555" s="59" t="s">
        <v>248</v>
      </c>
      <c r="G555" s="42"/>
      <c r="H555" s="53">
        <v>45469</v>
      </c>
    </row>
    <row r="556" spans="1:8" s="43" customFormat="1" ht="15" x14ac:dyDescent="0.25">
      <c r="A556" s="67" t="s">
        <v>1212</v>
      </c>
      <c r="B556" s="43" t="s">
        <v>1213</v>
      </c>
      <c r="C556" s="60">
        <v>2.8</v>
      </c>
      <c r="D556" s="61">
        <v>1.7083999999999999</v>
      </c>
      <c r="E556" s="59" t="s">
        <v>300</v>
      </c>
      <c r="G556" s="42"/>
      <c r="H556" s="53">
        <v>45470</v>
      </c>
    </row>
    <row r="557" spans="1:8" s="43" customFormat="1" ht="15" x14ac:dyDescent="0.25">
      <c r="A557" s="71" t="s">
        <v>1214</v>
      </c>
      <c r="B557" s="50" t="s">
        <v>1215</v>
      </c>
      <c r="C557" s="51">
        <v>4.8</v>
      </c>
      <c r="D557" s="52">
        <v>1.6713</v>
      </c>
      <c r="E557" s="77" t="s">
        <v>150</v>
      </c>
      <c r="G557" s="42"/>
      <c r="H557" s="53">
        <v>45471</v>
      </c>
    </row>
    <row r="558" spans="1:8" s="43" customFormat="1" ht="15" x14ac:dyDescent="0.25">
      <c r="A558" s="67" t="s">
        <v>1216</v>
      </c>
      <c r="B558" s="43" t="s">
        <v>1217</v>
      </c>
      <c r="C558" s="60">
        <v>3.1</v>
      </c>
      <c r="D558" s="61">
        <v>0.97019999999999995</v>
      </c>
      <c r="E558" s="59" t="s">
        <v>150</v>
      </c>
      <c r="G558" s="42"/>
      <c r="H558" s="53">
        <v>45472</v>
      </c>
    </row>
    <row r="559" spans="1:8" s="43" customFormat="1" ht="15" x14ac:dyDescent="0.25">
      <c r="A559" s="67" t="s">
        <v>1218</v>
      </c>
      <c r="B559" s="43" t="s">
        <v>1219</v>
      </c>
      <c r="C559" s="60">
        <v>2</v>
      </c>
      <c r="D559" s="61">
        <v>0.79349999999999998</v>
      </c>
      <c r="E559" s="59" t="s">
        <v>150</v>
      </c>
      <c r="G559" s="42"/>
      <c r="H559" s="53">
        <v>45473</v>
      </c>
    </row>
    <row r="560" spans="1:8" s="43" customFormat="1" ht="15" x14ac:dyDescent="0.25">
      <c r="A560" s="67" t="s">
        <v>1220</v>
      </c>
      <c r="B560" s="43" t="s">
        <v>1221</v>
      </c>
      <c r="C560" s="60">
        <v>5.0999999999999996</v>
      </c>
      <c r="D560" s="61">
        <v>2.7786</v>
      </c>
      <c r="E560" s="59" t="s">
        <v>175</v>
      </c>
      <c r="G560" s="42"/>
      <c r="H560" s="53">
        <v>45474</v>
      </c>
    </row>
    <row r="561" spans="1:8" s="43" customFormat="1" ht="15" x14ac:dyDescent="0.25">
      <c r="A561" s="67" t="s">
        <v>1222</v>
      </c>
      <c r="B561" s="43" t="s">
        <v>1223</v>
      </c>
      <c r="C561" s="60">
        <v>3.3</v>
      </c>
      <c r="D561" s="61">
        <v>1.6142000000000001</v>
      </c>
      <c r="E561" s="59" t="s">
        <v>175</v>
      </c>
      <c r="G561" s="42"/>
      <c r="H561" s="53">
        <v>45475</v>
      </c>
    </row>
    <row r="562" spans="1:8" s="43" customFormat="1" ht="15" x14ac:dyDescent="0.25">
      <c r="A562" s="71" t="s">
        <v>1224</v>
      </c>
      <c r="B562" s="50" t="s">
        <v>1225</v>
      </c>
      <c r="C562" s="51">
        <v>2</v>
      </c>
      <c r="D562" s="52">
        <v>1.2174</v>
      </c>
      <c r="E562" s="77" t="s">
        <v>175</v>
      </c>
      <c r="G562" s="42"/>
      <c r="H562" s="53">
        <v>45476</v>
      </c>
    </row>
    <row r="563" spans="1:8" s="43" customFormat="1" ht="15" x14ac:dyDescent="0.25">
      <c r="A563" s="67" t="s">
        <v>1226</v>
      </c>
      <c r="B563" s="43" t="s">
        <v>1227</v>
      </c>
      <c r="C563" s="60">
        <v>4.3</v>
      </c>
      <c r="D563" s="61">
        <v>1.2798</v>
      </c>
      <c r="E563" s="59" t="s">
        <v>150</v>
      </c>
      <c r="G563" s="42"/>
      <c r="H563" s="53">
        <v>45477</v>
      </c>
    </row>
    <row r="564" spans="1:8" s="43" customFormat="1" ht="15" x14ac:dyDescent="0.25">
      <c r="A564" s="67" t="s">
        <v>1228</v>
      </c>
      <c r="B564" s="43" t="s">
        <v>1229</v>
      </c>
      <c r="C564" s="60">
        <v>2.7</v>
      </c>
      <c r="D564" s="61">
        <v>0.8135</v>
      </c>
      <c r="E564" s="59" t="s">
        <v>150</v>
      </c>
      <c r="G564" s="42"/>
      <c r="H564" s="53">
        <v>45478</v>
      </c>
    </row>
    <row r="565" spans="1:8" s="43" customFormat="1" ht="15" x14ac:dyDescent="0.25">
      <c r="A565" s="67" t="s">
        <v>1230</v>
      </c>
      <c r="B565" s="43" t="s">
        <v>1231</v>
      </c>
      <c r="C565" s="60">
        <v>3.7</v>
      </c>
      <c r="D565" s="61">
        <v>2.0712000000000002</v>
      </c>
      <c r="E565" s="59" t="s">
        <v>175</v>
      </c>
      <c r="G565" s="42"/>
      <c r="H565" s="53">
        <v>45479</v>
      </c>
    </row>
    <row r="566" spans="1:8" s="43" customFormat="1" ht="15" x14ac:dyDescent="0.25">
      <c r="A566" s="67" t="s">
        <v>1232</v>
      </c>
      <c r="B566" s="43" t="s">
        <v>1233</v>
      </c>
      <c r="C566" s="60">
        <v>1.7</v>
      </c>
      <c r="D566" s="61">
        <v>0.77090000000000003</v>
      </c>
      <c r="E566" s="59" t="s">
        <v>150</v>
      </c>
      <c r="G566" s="42"/>
      <c r="H566" s="53">
        <v>45480</v>
      </c>
    </row>
    <row r="567" spans="1:8" s="43" customFormat="1" ht="15" x14ac:dyDescent="0.25">
      <c r="A567" s="71" t="s">
        <v>1234</v>
      </c>
      <c r="B567" s="50" t="s">
        <v>1235</v>
      </c>
      <c r="C567" s="51">
        <v>3.6</v>
      </c>
      <c r="D567" s="52">
        <v>1.762</v>
      </c>
      <c r="E567" s="77" t="s">
        <v>175</v>
      </c>
      <c r="G567" s="42"/>
      <c r="H567" s="53">
        <v>45481</v>
      </c>
    </row>
    <row r="568" spans="1:8" s="43" customFormat="1" ht="15" x14ac:dyDescent="0.25">
      <c r="A568" s="67" t="s">
        <v>1236</v>
      </c>
      <c r="B568" s="43" t="s">
        <v>1237</v>
      </c>
      <c r="C568" s="60">
        <v>2.2999999999999998</v>
      </c>
      <c r="D568" s="61">
        <v>1.0615000000000001</v>
      </c>
      <c r="E568" s="59" t="s">
        <v>175</v>
      </c>
      <c r="G568" s="42"/>
      <c r="H568" s="53">
        <v>45482</v>
      </c>
    </row>
    <row r="569" spans="1:8" s="43" customFormat="1" ht="15" x14ac:dyDescent="0.25">
      <c r="A569" s="67" t="s">
        <v>1238</v>
      </c>
      <c r="B569" s="43" t="s">
        <v>1239</v>
      </c>
      <c r="C569" s="60">
        <v>2.6</v>
      </c>
      <c r="D569" s="61">
        <v>1.6604000000000001</v>
      </c>
      <c r="E569" s="59" t="s">
        <v>175</v>
      </c>
      <c r="G569" s="42"/>
      <c r="H569" s="53">
        <v>45483</v>
      </c>
    </row>
    <row r="570" spans="1:8" s="43" customFormat="1" ht="15" x14ac:dyDescent="0.25">
      <c r="A570" s="67" t="s">
        <v>1240</v>
      </c>
      <c r="B570" s="43" t="s">
        <v>1241</v>
      </c>
      <c r="C570" s="60">
        <v>5.0999999999999996</v>
      </c>
      <c r="D570" s="61">
        <v>1.82</v>
      </c>
      <c r="E570" s="59" t="s">
        <v>150</v>
      </c>
      <c r="G570" s="42"/>
      <c r="H570" s="53">
        <v>45484</v>
      </c>
    </row>
    <row r="571" spans="1:8" s="43" customFormat="1" ht="15" x14ac:dyDescent="0.25">
      <c r="A571" s="67" t="s">
        <v>1242</v>
      </c>
      <c r="B571" s="43" t="s">
        <v>1243</v>
      </c>
      <c r="C571" s="60">
        <v>3.9</v>
      </c>
      <c r="D571" s="61">
        <v>1.2256</v>
      </c>
      <c r="E571" s="59" t="s">
        <v>150</v>
      </c>
      <c r="G571" s="42"/>
      <c r="H571" s="53">
        <v>45485</v>
      </c>
    </row>
    <row r="572" spans="1:8" s="43" customFormat="1" ht="15" x14ac:dyDescent="0.25">
      <c r="A572" s="71" t="s">
        <v>1244</v>
      </c>
      <c r="B572" s="50" t="s">
        <v>1245</v>
      </c>
      <c r="C572" s="51">
        <v>2.5</v>
      </c>
      <c r="D572" s="52">
        <v>0.75839999999999996</v>
      </c>
      <c r="E572" s="77" t="s">
        <v>150</v>
      </c>
      <c r="G572" s="42"/>
      <c r="H572" s="53">
        <v>45486</v>
      </c>
    </row>
    <row r="573" spans="1:8" s="43" customFormat="1" ht="15" x14ac:dyDescent="0.25">
      <c r="A573" s="67" t="s">
        <v>1246</v>
      </c>
      <c r="B573" s="43" t="s">
        <v>1247</v>
      </c>
      <c r="C573" s="60">
        <v>2.2000000000000002</v>
      </c>
      <c r="D573" s="61">
        <v>4.4009999999999998</v>
      </c>
      <c r="E573" s="59" t="s">
        <v>337</v>
      </c>
      <c r="G573" s="42"/>
      <c r="H573" s="53">
        <v>45487</v>
      </c>
    </row>
    <row r="574" spans="1:8" s="43" customFormat="1" ht="15" x14ac:dyDescent="0.25">
      <c r="A574" s="67" t="s">
        <v>1248</v>
      </c>
      <c r="B574" s="43" t="s">
        <v>1249</v>
      </c>
      <c r="C574" s="60">
        <v>1.2</v>
      </c>
      <c r="D574" s="61">
        <v>2.6713</v>
      </c>
      <c r="E574" s="59" t="s">
        <v>170</v>
      </c>
      <c r="G574" s="42"/>
      <c r="H574" s="53">
        <v>45488</v>
      </c>
    </row>
    <row r="575" spans="1:8" s="43" customFormat="1" ht="15" x14ac:dyDescent="0.25">
      <c r="A575" s="67" t="s">
        <v>1250</v>
      </c>
      <c r="B575" s="43" t="s">
        <v>1251</v>
      </c>
      <c r="C575" s="60">
        <v>4</v>
      </c>
      <c r="D575" s="61">
        <v>3.585</v>
      </c>
      <c r="E575" s="59" t="s">
        <v>175</v>
      </c>
      <c r="G575" s="42"/>
      <c r="H575" s="53">
        <v>45489</v>
      </c>
    </row>
    <row r="576" spans="1:8" s="43" customFormat="1" ht="15" x14ac:dyDescent="0.25">
      <c r="A576" s="67" t="s">
        <v>1252</v>
      </c>
      <c r="B576" s="43" t="s">
        <v>1253</v>
      </c>
      <c r="C576" s="60">
        <v>1.6</v>
      </c>
      <c r="D576" s="61">
        <v>2.1585000000000001</v>
      </c>
      <c r="E576" s="59" t="s">
        <v>175</v>
      </c>
      <c r="G576" s="42"/>
      <c r="H576" s="53">
        <v>45490</v>
      </c>
    </row>
    <row r="577" spans="1:8" s="43" customFormat="1" ht="15" x14ac:dyDescent="0.25">
      <c r="A577" s="71" t="s">
        <v>1254</v>
      </c>
      <c r="B577" s="50" t="s">
        <v>1255</v>
      </c>
      <c r="C577" s="51">
        <v>4.5999999999999996</v>
      </c>
      <c r="D577" s="52">
        <v>2.1131000000000002</v>
      </c>
      <c r="E577" s="77" t="s">
        <v>170</v>
      </c>
      <c r="G577" s="42"/>
      <c r="H577" s="53">
        <v>45491</v>
      </c>
    </row>
    <row r="578" spans="1:8" s="43" customFormat="1" ht="15" x14ac:dyDescent="0.25">
      <c r="A578" s="67" t="s">
        <v>1256</v>
      </c>
      <c r="B578" s="43" t="s">
        <v>1257</v>
      </c>
      <c r="C578" s="60">
        <v>2.2999999999999998</v>
      </c>
      <c r="D578" s="61">
        <v>1.2827</v>
      </c>
      <c r="E578" s="59" t="s">
        <v>337</v>
      </c>
      <c r="G578" s="42"/>
      <c r="H578" s="53">
        <v>45492</v>
      </c>
    </row>
    <row r="579" spans="1:8" s="43" customFormat="1" ht="15" x14ac:dyDescent="0.25">
      <c r="A579" s="67" t="s">
        <v>1258</v>
      </c>
      <c r="B579" s="43" t="s">
        <v>1259</v>
      </c>
      <c r="C579" s="60">
        <v>2.4</v>
      </c>
      <c r="D579" s="61">
        <v>2.3161</v>
      </c>
      <c r="E579" s="59" t="s">
        <v>175</v>
      </c>
      <c r="G579" s="42"/>
      <c r="H579" s="53">
        <v>45493</v>
      </c>
    </row>
    <row r="580" spans="1:8" s="43" customFormat="1" ht="15" x14ac:dyDescent="0.25">
      <c r="A580" s="67" t="s">
        <v>1260</v>
      </c>
      <c r="B580" s="43" t="s">
        <v>1261</v>
      </c>
      <c r="C580" s="60">
        <v>1.5</v>
      </c>
      <c r="D580" s="61">
        <v>1.5779000000000001</v>
      </c>
      <c r="E580" s="59" t="s">
        <v>175</v>
      </c>
      <c r="G580" s="42"/>
      <c r="H580" s="53">
        <v>45494</v>
      </c>
    </row>
    <row r="581" spans="1:8" s="43" customFormat="1" ht="15" x14ac:dyDescent="0.25">
      <c r="A581" s="67" t="s">
        <v>1262</v>
      </c>
      <c r="B581" s="43" t="s">
        <v>1263</v>
      </c>
      <c r="C581" s="60">
        <v>5</v>
      </c>
      <c r="D581" s="61">
        <v>3.3384999999999998</v>
      </c>
      <c r="E581" s="59" t="s">
        <v>175</v>
      </c>
      <c r="G581" s="42"/>
      <c r="H581" s="53">
        <v>45495</v>
      </c>
    </row>
    <row r="582" spans="1:8" s="43" customFormat="1" ht="15" x14ac:dyDescent="0.25">
      <c r="A582" s="71" t="s">
        <v>1264</v>
      </c>
      <c r="B582" s="50" t="s">
        <v>1265</v>
      </c>
      <c r="C582" s="51">
        <v>1.6</v>
      </c>
      <c r="D582" s="52">
        <v>2.1949999999999998</v>
      </c>
      <c r="E582" s="77" t="s">
        <v>175</v>
      </c>
      <c r="G582" s="42"/>
      <c r="H582" s="53">
        <v>45496</v>
      </c>
    </row>
    <row r="583" spans="1:8" s="43" customFormat="1" ht="15" x14ac:dyDescent="0.25">
      <c r="A583" s="67" t="s">
        <v>1266</v>
      </c>
      <c r="B583" s="43" t="s">
        <v>1267</v>
      </c>
      <c r="C583" s="60">
        <v>4.2</v>
      </c>
      <c r="D583" s="61">
        <v>2.2549999999999999</v>
      </c>
      <c r="E583" s="59" t="s">
        <v>248</v>
      </c>
      <c r="G583" s="42"/>
      <c r="H583" s="53">
        <v>45497</v>
      </c>
    </row>
    <row r="584" spans="1:8" s="43" customFormat="1" ht="15" x14ac:dyDescent="0.25">
      <c r="A584" s="67" t="s">
        <v>1268</v>
      </c>
      <c r="B584" s="43" t="s">
        <v>1269</v>
      </c>
      <c r="C584" s="60">
        <v>1.9</v>
      </c>
      <c r="D584" s="61">
        <v>1.3688</v>
      </c>
      <c r="E584" s="59" t="s">
        <v>300</v>
      </c>
      <c r="G584" s="42"/>
      <c r="H584" s="53">
        <v>45498</v>
      </c>
    </row>
    <row r="585" spans="1:8" s="43" customFormat="1" ht="15" x14ac:dyDescent="0.25">
      <c r="A585" s="67" t="s">
        <v>1270</v>
      </c>
      <c r="B585" s="43" t="s">
        <v>1271</v>
      </c>
      <c r="C585" s="60">
        <v>5</v>
      </c>
      <c r="D585" s="61">
        <v>2.7879999999999998</v>
      </c>
      <c r="E585" s="59" t="s">
        <v>175</v>
      </c>
      <c r="G585" s="42"/>
      <c r="H585" s="53">
        <v>45499</v>
      </c>
    </row>
    <row r="586" spans="1:8" s="43" customFormat="1" ht="15" x14ac:dyDescent="0.25">
      <c r="A586" s="67" t="s">
        <v>1272</v>
      </c>
      <c r="B586" s="43" t="s">
        <v>1273</v>
      </c>
      <c r="C586" s="60">
        <v>3.4</v>
      </c>
      <c r="D586" s="61">
        <v>1.7605</v>
      </c>
      <c r="E586" s="59" t="s">
        <v>175</v>
      </c>
      <c r="G586" s="42"/>
      <c r="H586" s="53">
        <v>45500</v>
      </c>
    </row>
    <row r="587" spans="1:8" s="43" customFormat="1" ht="15" x14ac:dyDescent="0.25">
      <c r="A587" s="71" t="s">
        <v>1274</v>
      </c>
      <c r="B587" s="50" t="s">
        <v>1275</v>
      </c>
      <c r="C587" s="51">
        <v>1.8</v>
      </c>
      <c r="D587" s="52">
        <v>1.0101</v>
      </c>
      <c r="E587" s="77" t="s">
        <v>175</v>
      </c>
      <c r="G587" s="42"/>
      <c r="H587" s="53">
        <v>45501</v>
      </c>
    </row>
    <row r="588" spans="1:8" s="43" customFormat="1" ht="15" x14ac:dyDescent="0.25">
      <c r="A588" s="67" t="s">
        <v>1276</v>
      </c>
      <c r="B588" s="43" t="s">
        <v>1277</v>
      </c>
      <c r="C588" s="60">
        <v>3.8</v>
      </c>
      <c r="D588" s="61">
        <v>1.8028999999999999</v>
      </c>
      <c r="E588" s="59" t="s">
        <v>175</v>
      </c>
      <c r="G588" s="42"/>
      <c r="H588" s="53">
        <v>45502</v>
      </c>
    </row>
    <row r="589" spans="1:8" s="43" customFormat="1" ht="15" x14ac:dyDescent="0.25">
      <c r="A589" s="67" t="s">
        <v>1278</v>
      </c>
      <c r="B589" s="43" t="s">
        <v>1279</v>
      </c>
      <c r="C589" s="60">
        <v>2.5</v>
      </c>
      <c r="D589" s="61">
        <v>1.1123000000000001</v>
      </c>
      <c r="E589" s="59" t="s">
        <v>175</v>
      </c>
      <c r="G589" s="42"/>
      <c r="H589" s="53">
        <v>45503</v>
      </c>
    </row>
    <row r="590" spans="1:8" s="43" customFormat="1" ht="15" x14ac:dyDescent="0.25">
      <c r="A590" s="67" t="s">
        <v>1280</v>
      </c>
      <c r="B590" s="43" t="s">
        <v>1281</v>
      </c>
      <c r="C590" s="60">
        <v>4.5</v>
      </c>
      <c r="D590" s="61">
        <v>2.2846000000000002</v>
      </c>
      <c r="E590" s="59" t="s">
        <v>175</v>
      </c>
      <c r="G590" s="42"/>
      <c r="H590" s="53">
        <v>45504</v>
      </c>
    </row>
    <row r="591" spans="1:8" s="43" customFormat="1" ht="15" x14ac:dyDescent="0.25">
      <c r="A591" s="67" t="s">
        <v>1282</v>
      </c>
      <c r="B591" s="43" t="s">
        <v>1283</v>
      </c>
      <c r="C591" s="60">
        <v>3.3</v>
      </c>
      <c r="D591" s="61">
        <v>0.7238</v>
      </c>
      <c r="E591" s="59" t="s">
        <v>150</v>
      </c>
      <c r="G591" s="42"/>
      <c r="H591" s="53">
        <v>45505</v>
      </c>
    </row>
    <row r="592" spans="1:8" s="43" customFormat="1" ht="15" x14ac:dyDescent="0.25">
      <c r="A592" s="71" t="s">
        <v>1284</v>
      </c>
      <c r="B592" s="50" t="s">
        <v>1285</v>
      </c>
      <c r="C592" s="51">
        <v>3.1</v>
      </c>
      <c r="D592" s="52">
        <v>1.5799000000000001</v>
      </c>
      <c r="E592" s="77" t="s">
        <v>175</v>
      </c>
      <c r="G592" s="42"/>
      <c r="H592" s="53">
        <v>45506</v>
      </c>
    </row>
    <row r="593" spans="1:8" s="43" customFormat="1" ht="15" x14ac:dyDescent="0.25">
      <c r="A593" s="67" t="s">
        <v>1286</v>
      </c>
      <c r="B593" s="43" t="s">
        <v>1287</v>
      </c>
      <c r="C593" s="60">
        <v>1.8</v>
      </c>
      <c r="D593" s="61">
        <v>1.0353000000000001</v>
      </c>
      <c r="E593" s="59" t="s">
        <v>175</v>
      </c>
      <c r="G593" s="42"/>
      <c r="H593" s="53">
        <v>45507</v>
      </c>
    </row>
    <row r="594" spans="1:8" s="43" customFormat="1" ht="15" x14ac:dyDescent="0.25">
      <c r="A594" s="67" t="s">
        <v>1288</v>
      </c>
      <c r="B594" s="43" t="s">
        <v>1289</v>
      </c>
      <c r="C594" s="60">
        <v>3.1</v>
      </c>
      <c r="D594" s="61">
        <v>3.2812999999999999</v>
      </c>
      <c r="E594" s="59" t="s">
        <v>175</v>
      </c>
      <c r="G594" s="42"/>
      <c r="H594" s="53">
        <v>45508</v>
      </c>
    </row>
    <row r="595" spans="1:8" s="43" customFormat="1" ht="15" x14ac:dyDescent="0.25">
      <c r="A595" s="67" t="s">
        <v>1290</v>
      </c>
      <c r="B595" s="43" t="s">
        <v>1291</v>
      </c>
      <c r="C595" s="60">
        <v>1.7</v>
      </c>
      <c r="D595" s="61">
        <v>2.0728</v>
      </c>
      <c r="E595" s="59" t="s">
        <v>175</v>
      </c>
      <c r="G595" s="42"/>
      <c r="H595" s="53">
        <v>45509</v>
      </c>
    </row>
    <row r="596" spans="1:8" s="43" customFormat="1" ht="15" x14ac:dyDescent="0.25">
      <c r="A596" s="67" t="s">
        <v>1292</v>
      </c>
      <c r="B596" s="43" t="s">
        <v>1293</v>
      </c>
      <c r="C596" s="60">
        <v>6.7</v>
      </c>
      <c r="D596" s="61">
        <v>3.9411</v>
      </c>
      <c r="E596" s="59" t="s">
        <v>150</v>
      </c>
      <c r="G596" s="42"/>
      <c r="H596" s="53">
        <v>45510</v>
      </c>
    </row>
    <row r="597" spans="1:8" s="43" customFormat="1" ht="15" x14ac:dyDescent="0.25">
      <c r="A597" s="71" t="s">
        <v>1294</v>
      </c>
      <c r="B597" s="50" t="s">
        <v>1295</v>
      </c>
      <c r="C597" s="51">
        <v>3.2</v>
      </c>
      <c r="D597" s="52">
        <v>2.4165000000000001</v>
      </c>
      <c r="E597" s="77" t="s">
        <v>248</v>
      </c>
      <c r="G597" s="42"/>
      <c r="H597" s="53">
        <v>45511</v>
      </c>
    </row>
    <row r="598" spans="1:8" s="43" customFormat="1" ht="15" x14ac:dyDescent="0.25">
      <c r="A598" s="67" t="s">
        <v>1296</v>
      </c>
      <c r="B598" s="43" t="s">
        <v>1297</v>
      </c>
      <c r="C598" s="60">
        <v>3.1</v>
      </c>
      <c r="D598" s="61">
        <v>1.7332000000000001</v>
      </c>
      <c r="E598" s="59" t="s">
        <v>248</v>
      </c>
      <c r="G598" s="42"/>
      <c r="H598" s="53">
        <v>45512</v>
      </c>
    </row>
    <row r="599" spans="1:8" s="43" customFormat="1" ht="15" x14ac:dyDescent="0.25">
      <c r="A599" s="67" t="s">
        <v>1298</v>
      </c>
      <c r="B599" s="43" t="s">
        <v>1299</v>
      </c>
      <c r="C599" s="60">
        <v>5.0999999999999996</v>
      </c>
      <c r="D599" s="61">
        <v>5.5194000000000001</v>
      </c>
      <c r="E599" s="59" t="s">
        <v>175</v>
      </c>
      <c r="G599" s="42"/>
      <c r="H599" s="53">
        <v>45513</v>
      </c>
    </row>
    <row r="600" spans="1:8" s="43" customFormat="1" ht="15" x14ac:dyDescent="0.25">
      <c r="A600" s="67" t="s">
        <v>1300</v>
      </c>
      <c r="B600" s="43" t="s">
        <v>1301</v>
      </c>
      <c r="C600" s="60">
        <v>2.6</v>
      </c>
      <c r="D600" s="61">
        <v>2.4914000000000001</v>
      </c>
      <c r="E600" s="59" t="s">
        <v>150</v>
      </c>
      <c r="G600" s="42"/>
      <c r="H600" s="53">
        <v>45514</v>
      </c>
    </row>
    <row r="601" spans="1:8" s="43" customFormat="1" ht="15" x14ac:dyDescent="0.25">
      <c r="A601" s="67" t="s">
        <v>1302</v>
      </c>
      <c r="B601" s="43" t="s">
        <v>1303</v>
      </c>
      <c r="C601" s="60">
        <v>1.9</v>
      </c>
      <c r="D601" s="61">
        <v>1.7923</v>
      </c>
      <c r="E601" s="59" t="s">
        <v>150</v>
      </c>
      <c r="G601" s="42"/>
      <c r="H601" s="53">
        <v>45515</v>
      </c>
    </row>
    <row r="602" spans="1:8" s="43" customFormat="1" ht="15" x14ac:dyDescent="0.25">
      <c r="A602" s="71" t="s">
        <v>1304</v>
      </c>
      <c r="B602" s="50" t="s">
        <v>1305</v>
      </c>
      <c r="C602" s="51">
        <v>2.2000000000000002</v>
      </c>
      <c r="D602" s="52">
        <v>1.8519000000000001</v>
      </c>
      <c r="E602" s="77" t="s">
        <v>150</v>
      </c>
      <c r="G602" s="42"/>
      <c r="H602" s="53">
        <v>45516</v>
      </c>
    </row>
    <row r="603" spans="1:8" s="43" customFormat="1" ht="15" x14ac:dyDescent="0.25">
      <c r="A603" s="67" t="s">
        <v>1306</v>
      </c>
      <c r="B603" s="43" t="s">
        <v>1307</v>
      </c>
      <c r="C603" s="60">
        <v>1.5</v>
      </c>
      <c r="D603" s="61">
        <v>1.3028999999999999</v>
      </c>
      <c r="E603" s="59" t="s">
        <v>150</v>
      </c>
      <c r="G603" s="42"/>
      <c r="H603" s="53">
        <v>45517</v>
      </c>
    </row>
    <row r="604" spans="1:8" s="43" customFormat="1" ht="15" x14ac:dyDescent="0.25">
      <c r="A604" s="67" t="s">
        <v>1308</v>
      </c>
      <c r="B604" s="43" t="s">
        <v>1309</v>
      </c>
      <c r="C604" s="60">
        <v>3.5</v>
      </c>
      <c r="D604" s="61">
        <v>1.7607999999999999</v>
      </c>
      <c r="E604" s="59" t="s">
        <v>248</v>
      </c>
      <c r="G604" s="42"/>
      <c r="H604" s="53">
        <v>45518</v>
      </c>
    </row>
    <row r="605" spans="1:8" s="43" customFormat="1" ht="15" x14ac:dyDescent="0.25">
      <c r="A605" s="67" t="s">
        <v>1310</v>
      </c>
      <c r="B605" s="43" t="s">
        <v>1311</v>
      </c>
      <c r="C605" s="60">
        <v>2</v>
      </c>
      <c r="D605" s="61">
        <v>1.0687</v>
      </c>
      <c r="E605" s="59" t="s">
        <v>300</v>
      </c>
      <c r="G605" s="42"/>
      <c r="H605" s="53">
        <v>45519</v>
      </c>
    </row>
    <row r="606" spans="1:8" s="43" customFormat="1" ht="15" x14ac:dyDescent="0.25">
      <c r="A606" s="67" t="s">
        <v>1312</v>
      </c>
      <c r="B606" s="43" t="s">
        <v>1313</v>
      </c>
      <c r="C606" s="60">
        <v>4</v>
      </c>
      <c r="D606" s="61">
        <v>1.7222</v>
      </c>
      <c r="E606" s="59" t="s">
        <v>150</v>
      </c>
      <c r="G606" s="42"/>
      <c r="H606" s="53">
        <v>45520</v>
      </c>
    </row>
    <row r="607" spans="1:8" s="43" customFormat="1" ht="15" x14ac:dyDescent="0.25">
      <c r="A607" s="71" t="s">
        <v>1314</v>
      </c>
      <c r="B607" s="50" t="s">
        <v>1315</v>
      </c>
      <c r="C607" s="51">
        <v>2.2000000000000002</v>
      </c>
      <c r="D607" s="52">
        <v>1.0571999999999999</v>
      </c>
      <c r="E607" s="77" t="s">
        <v>150</v>
      </c>
      <c r="G607" s="42"/>
      <c r="H607" s="53">
        <v>45521</v>
      </c>
    </row>
    <row r="608" spans="1:8" s="43" customFormat="1" ht="15" x14ac:dyDescent="0.25">
      <c r="A608" s="67" t="s">
        <v>1316</v>
      </c>
      <c r="B608" s="43" t="s">
        <v>1317</v>
      </c>
      <c r="C608" s="60">
        <v>1.4</v>
      </c>
      <c r="D608" s="61">
        <v>2.1372</v>
      </c>
      <c r="E608" s="59" t="s">
        <v>175</v>
      </c>
      <c r="G608" s="42"/>
      <c r="H608" s="53">
        <v>45522</v>
      </c>
    </row>
    <row r="609" spans="1:8" s="43" customFormat="1" ht="15" x14ac:dyDescent="0.25">
      <c r="A609" s="67" t="s">
        <v>1318</v>
      </c>
      <c r="B609" s="43" t="s">
        <v>1319</v>
      </c>
      <c r="C609" s="60">
        <v>5.4</v>
      </c>
      <c r="D609" s="61">
        <v>2.9535</v>
      </c>
      <c r="E609" s="59" t="s">
        <v>150</v>
      </c>
      <c r="G609" s="42"/>
      <c r="H609" s="53">
        <v>45523</v>
      </c>
    </row>
    <row r="610" spans="1:8" s="43" customFormat="1" ht="15" x14ac:dyDescent="0.25">
      <c r="A610" s="67" t="s">
        <v>1320</v>
      </c>
      <c r="B610" s="43" t="s">
        <v>1321</v>
      </c>
      <c r="C610" s="60">
        <v>1.9</v>
      </c>
      <c r="D610" s="61">
        <v>2.2736000000000001</v>
      </c>
      <c r="E610" s="59" t="s">
        <v>175</v>
      </c>
      <c r="G610" s="42"/>
      <c r="H610" s="53">
        <v>45524</v>
      </c>
    </row>
    <row r="611" spans="1:8" s="43" customFormat="1" ht="15" x14ac:dyDescent="0.25">
      <c r="A611" s="67" t="s">
        <v>1322</v>
      </c>
      <c r="B611" s="43" t="s">
        <v>1323</v>
      </c>
      <c r="C611" s="60">
        <v>3.7</v>
      </c>
      <c r="D611" s="61">
        <v>2.3767</v>
      </c>
      <c r="E611" s="59" t="s">
        <v>248</v>
      </c>
      <c r="G611" s="42"/>
      <c r="H611" s="53">
        <v>45525</v>
      </c>
    </row>
    <row r="612" spans="1:8" s="43" customFormat="1" ht="15" x14ac:dyDescent="0.25">
      <c r="A612" s="71" t="s">
        <v>1324</v>
      </c>
      <c r="B612" s="50" t="s">
        <v>1325</v>
      </c>
      <c r="C612" s="51">
        <v>4.0999999999999996</v>
      </c>
      <c r="D612" s="52">
        <v>1.3714</v>
      </c>
      <c r="E612" s="77" t="s">
        <v>248</v>
      </c>
      <c r="G612" s="42"/>
      <c r="H612" s="53">
        <v>45526</v>
      </c>
    </row>
    <row r="613" spans="1:8" s="43" customFormat="1" ht="15" x14ac:dyDescent="0.25">
      <c r="A613" s="67" t="s">
        <v>1326</v>
      </c>
      <c r="B613" s="43" t="s">
        <v>1327</v>
      </c>
      <c r="C613" s="60">
        <v>2</v>
      </c>
      <c r="D613" s="61">
        <v>0.98360000000000003</v>
      </c>
      <c r="E613" s="59" t="s">
        <v>337</v>
      </c>
      <c r="G613" s="42"/>
      <c r="H613" s="53">
        <v>45527</v>
      </c>
    </row>
    <row r="614" spans="1:8" s="43" customFormat="1" ht="15" x14ac:dyDescent="0.25">
      <c r="A614" s="67" t="s">
        <v>1328</v>
      </c>
      <c r="B614" s="43" t="s">
        <v>1329</v>
      </c>
      <c r="C614" s="60">
        <v>5.4</v>
      </c>
      <c r="D614" s="61">
        <v>1.2798</v>
      </c>
      <c r="E614" s="59" t="s">
        <v>150</v>
      </c>
      <c r="G614" s="42"/>
      <c r="H614" s="53">
        <v>45528</v>
      </c>
    </row>
    <row r="615" spans="1:8" s="43" customFormat="1" ht="15" x14ac:dyDescent="0.25">
      <c r="A615" s="67" t="s">
        <v>1330</v>
      </c>
      <c r="B615" s="43" t="s">
        <v>1331</v>
      </c>
      <c r="C615" s="60">
        <v>3.2</v>
      </c>
      <c r="D615" s="61">
        <v>0.9254</v>
      </c>
      <c r="E615" s="59" t="s">
        <v>150</v>
      </c>
      <c r="G615" s="42"/>
      <c r="H615" s="53">
        <v>45529</v>
      </c>
    </row>
    <row r="616" spans="1:8" s="43" customFormat="1" ht="15" x14ac:dyDescent="0.25">
      <c r="A616" s="67" t="s">
        <v>1332</v>
      </c>
      <c r="B616" s="43" t="s">
        <v>1333</v>
      </c>
      <c r="C616" s="60">
        <v>2.6</v>
      </c>
      <c r="D616" s="61">
        <v>0.69610000000000005</v>
      </c>
      <c r="E616" s="59" t="s">
        <v>150</v>
      </c>
      <c r="G616" s="42"/>
      <c r="H616" s="53">
        <v>45530</v>
      </c>
    </row>
    <row r="617" spans="1:8" s="43" customFormat="1" ht="15" x14ac:dyDescent="0.25">
      <c r="A617" s="71" t="s">
        <v>1334</v>
      </c>
      <c r="B617" s="50" t="s">
        <v>1335</v>
      </c>
      <c r="C617" s="51">
        <v>3.3</v>
      </c>
      <c r="D617" s="52">
        <v>1.1526000000000001</v>
      </c>
      <c r="E617" s="77" t="s">
        <v>150</v>
      </c>
      <c r="G617" s="42"/>
      <c r="H617" s="53">
        <v>45531</v>
      </c>
    </row>
    <row r="618" spans="1:8" s="43" customFormat="1" ht="15" x14ac:dyDescent="0.25">
      <c r="A618" s="67" t="s">
        <v>1336</v>
      </c>
      <c r="B618" s="43" t="s">
        <v>1337</v>
      </c>
      <c r="C618" s="60">
        <v>1.7</v>
      </c>
      <c r="D618" s="61">
        <v>0.87890000000000001</v>
      </c>
      <c r="E618" s="59" t="s">
        <v>175</v>
      </c>
      <c r="G618" s="42"/>
      <c r="H618" s="53">
        <v>45532</v>
      </c>
    </row>
    <row r="619" spans="1:8" s="43" customFormat="1" ht="15" x14ac:dyDescent="0.25">
      <c r="A619" s="67" t="s">
        <v>1338</v>
      </c>
      <c r="B619" s="43" t="s">
        <v>1339</v>
      </c>
      <c r="C619" s="60">
        <v>2.4</v>
      </c>
      <c r="D619" s="61">
        <v>0.59609999999999996</v>
      </c>
      <c r="E619" s="59" t="s">
        <v>150</v>
      </c>
      <c r="G619" s="42"/>
      <c r="H619" s="53">
        <v>45533</v>
      </c>
    </row>
    <row r="620" spans="1:8" s="43" customFormat="1" ht="15" x14ac:dyDescent="0.25">
      <c r="A620" s="67" t="s">
        <v>1340</v>
      </c>
      <c r="B620" s="43" t="s">
        <v>1341</v>
      </c>
      <c r="C620" s="60">
        <v>3</v>
      </c>
      <c r="D620" s="61">
        <v>1.7448999999999999</v>
      </c>
      <c r="E620" s="59" t="s">
        <v>150</v>
      </c>
      <c r="G620" s="42"/>
      <c r="H620" s="53">
        <v>45534</v>
      </c>
    </row>
    <row r="621" spans="1:8" s="43" customFormat="1" ht="15" x14ac:dyDescent="0.25">
      <c r="A621" s="67" t="s">
        <v>1342</v>
      </c>
      <c r="B621" s="43" t="s">
        <v>1343</v>
      </c>
      <c r="C621" s="60">
        <v>1.5</v>
      </c>
      <c r="D621" s="61">
        <v>0.7802</v>
      </c>
      <c r="E621" s="59" t="s">
        <v>150</v>
      </c>
      <c r="G621" s="42"/>
      <c r="H621" s="53">
        <v>45535</v>
      </c>
    </row>
    <row r="622" spans="1:8" s="43" customFormat="1" ht="15" x14ac:dyDescent="0.25">
      <c r="A622" s="71" t="s">
        <v>1344</v>
      </c>
      <c r="B622" s="50" t="s">
        <v>1345</v>
      </c>
      <c r="C622" s="51">
        <v>2.1</v>
      </c>
      <c r="D622" s="52">
        <v>0.56459999999999999</v>
      </c>
      <c r="E622" s="77" t="s">
        <v>150</v>
      </c>
      <c r="G622" s="42"/>
      <c r="H622" s="53">
        <v>45536</v>
      </c>
    </row>
    <row r="623" spans="1:8" s="43" customFormat="1" ht="15" x14ac:dyDescent="0.25">
      <c r="A623" s="67" t="s">
        <v>1346</v>
      </c>
      <c r="B623" s="43" t="s">
        <v>1347</v>
      </c>
      <c r="C623" s="60">
        <v>1.3</v>
      </c>
      <c r="D623" s="61">
        <v>0.4486</v>
      </c>
      <c r="E623" s="59" t="s">
        <v>150</v>
      </c>
      <c r="G623" s="42"/>
      <c r="H623" s="53">
        <v>45537</v>
      </c>
    </row>
    <row r="624" spans="1:8" s="43" customFormat="1" ht="15" x14ac:dyDescent="0.25">
      <c r="A624" s="67" t="s">
        <v>1348</v>
      </c>
      <c r="B624" s="43" t="s">
        <v>1349</v>
      </c>
      <c r="C624" s="60">
        <v>3.1</v>
      </c>
      <c r="D624" s="61">
        <v>1.1612</v>
      </c>
      <c r="E624" s="59" t="s">
        <v>150</v>
      </c>
      <c r="G624" s="42"/>
      <c r="H624" s="53">
        <v>45538</v>
      </c>
    </row>
    <row r="625" spans="1:8" s="43" customFormat="1" ht="15" x14ac:dyDescent="0.25">
      <c r="A625" s="67" t="s">
        <v>1350</v>
      </c>
      <c r="B625" s="43" t="s">
        <v>1351</v>
      </c>
      <c r="C625" s="60">
        <v>2.6</v>
      </c>
      <c r="D625" s="61">
        <v>0.95809999999999995</v>
      </c>
      <c r="E625" s="59" t="s">
        <v>150</v>
      </c>
      <c r="G625" s="42"/>
      <c r="H625" s="53">
        <v>45539</v>
      </c>
    </row>
    <row r="626" spans="1:8" s="43" customFormat="1" ht="15" x14ac:dyDescent="0.25">
      <c r="A626" s="67" t="s">
        <v>1352</v>
      </c>
      <c r="B626" s="43" t="s">
        <v>1353</v>
      </c>
      <c r="C626" s="60">
        <v>2.2999999999999998</v>
      </c>
      <c r="D626" s="61">
        <v>0.88249999999999995</v>
      </c>
      <c r="E626" s="59" t="s">
        <v>150</v>
      </c>
      <c r="G626" s="42"/>
      <c r="H626" s="53">
        <v>45540</v>
      </c>
    </row>
    <row r="627" spans="1:8" s="43" customFormat="1" ht="15" x14ac:dyDescent="0.25">
      <c r="A627" s="71" t="s">
        <v>1354</v>
      </c>
      <c r="B627" s="50" t="s">
        <v>1355</v>
      </c>
      <c r="C627" s="51">
        <v>3.5</v>
      </c>
      <c r="D627" s="52">
        <v>1.1746000000000001</v>
      </c>
      <c r="E627" s="77" t="s">
        <v>150</v>
      </c>
      <c r="G627" s="42"/>
      <c r="H627" s="53">
        <v>45541</v>
      </c>
    </row>
    <row r="628" spans="1:8" s="43" customFormat="1" ht="15" x14ac:dyDescent="0.25">
      <c r="A628" s="67" t="s">
        <v>1356</v>
      </c>
      <c r="B628" s="43" t="s">
        <v>1357</v>
      </c>
      <c r="C628" s="60">
        <v>2.9</v>
      </c>
      <c r="D628" s="61">
        <v>0.94199999999999995</v>
      </c>
      <c r="E628" s="59" t="s">
        <v>150</v>
      </c>
      <c r="G628" s="42"/>
      <c r="H628" s="53">
        <v>45542</v>
      </c>
    </row>
    <row r="629" spans="1:8" s="43" customFormat="1" ht="15" x14ac:dyDescent="0.25">
      <c r="A629" s="67" t="s">
        <v>1358</v>
      </c>
      <c r="B629" s="43" t="s">
        <v>1359</v>
      </c>
      <c r="C629" s="60">
        <v>2.6</v>
      </c>
      <c r="D629" s="61">
        <v>0.84860000000000002</v>
      </c>
      <c r="E629" s="59" t="s">
        <v>150</v>
      </c>
      <c r="G629" s="42"/>
      <c r="H629" s="53">
        <v>45543</v>
      </c>
    </row>
    <row r="630" spans="1:8" s="43" customFormat="1" ht="15" x14ac:dyDescent="0.25">
      <c r="A630" s="67" t="s">
        <v>1360</v>
      </c>
      <c r="B630" s="43" t="s">
        <v>1361</v>
      </c>
      <c r="C630" s="60">
        <v>1.3</v>
      </c>
      <c r="D630" s="61">
        <v>0.1862</v>
      </c>
      <c r="E630" s="59" t="s">
        <v>150</v>
      </c>
      <c r="G630" s="42"/>
      <c r="H630" s="53">
        <v>45544</v>
      </c>
    </row>
    <row r="631" spans="1:8" s="43" customFormat="1" ht="15" x14ac:dyDescent="0.25">
      <c r="A631" s="67" t="s">
        <v>1362</v>
      </c>
      <c r="B631" s="43" t="s">
        <v>1363</v>
      </c>
      <c r="C631" s="60">
        <v>6</v>
      </c>
      <c r="D631" s="61">
        <v>1.0649</v>
      </c>
      <c r="E631" s="59" t="s">
        <v>150</v>
      </c>
      <c r="G631" s="42"/>
      <c r="H631" s="53">
        <v>45545</v>
      </c>
    </row>
    <row r="632" spans="1:8" s="43" customFormat="1" ht="15" x14ac:dyDescent="0.25">
      <c r="A632" s="71" t="s">
        <v>1364</v>
      </c>
      <c r="B632" s="50" t="s">
        <v>1365</v>
      </c>
      <c r="C632" s="51">
        <v>4.8</v>
      </c>
      <c r="D632" s="52">
        <v>0.54459999999999997</v>
      </c>
      <c r="E632" s="77" t="s">
        <v>150</v>
      </c>
      <c r="G632" s="42"/>
      <c r="H632" s="53">
        <v>45546</v>
      </c>
    </row>
    <row r="633" spans="1:8" s="43" customFormat="1" ht="15" x14ac:dyDescent="0.25">
      <c r="A633" s="67" t="s">
        <v>1366</v>
      </c>
      <c r="B633" s="43" t="s">
        <v>1367</v>
      </c>
      <c r="C633" s="60">
        <v>2.9</v>
      </c>
      <c r="D633" s="61">
        <v>0.33350000000000002</v>
      </c>
      <c r="E633" s="59" t="s">
        <v>150</v>
      </c>
      <c r="G633" s="42"/>
      <c r="H633" s="53">
        <v>45547</v>
      </c>
    </row>
    <row r="634" spans="1:8" s="43" customFormat="1" ht="15" x14ac:dyDescent="0.25">
      <c r="A634" s="67" t="s">
        <v>1368</v>
      </c>
      <c r="B634" s="43" t="s">
        <v>1369</v>
      </c>
      <c r="C634" s="60">
        <v>3.5</v>
      </c>
      <c r="D634" s="61">
        <v>0.42030000000000001</v>
      </c>
      <c r="E634" s="59" t="s">
        <v>150</v>
      </c>
      <c r="G634" s="42"/>
      <c r="H634" s="53">
        <v>45548</v>
      </c>
    </row>
    <row r="635" spans="1:8" s="43" customFormat="1" ht="15" x14ac:dyDescent="0.25">
      <c r="A635" s="67" t="s">
        <v>1370</v>
      </c>
      <c r="B635" s="43" t="s">
        <v>1371</v>
      </c>
      <c r="C635" s="60">
        <v>2</v>
      </c>
      <c r="D635" s="61">
        <v>0.21260000000000001</v>
      </c>
      <c r="E635" s="59" t="s">
        <v>150</v>
      </c>
      <c r="G635" s="42"/>
      <c r="H635" s="53">
        <v>45549</v>
      </c>
    </row>
    <row r="636" spans="1:8" s="43" customFormat="1" ht="15" x14ac:dyDescent="0.25">
      <c r="A636" s="67" t="s">
        <v>1372</v>
      </c>
      <c r="B636" s="43" t="s">
        <v>1373</v>
      </c>
      <c r="C636" s="60">
        <v>1.7</v>
      </c>
      <c r="D636" s="61">
        <v>0.19270000000000001</v>
      </c>
      <c r="E636" s="59" t="s">
        <v>150</v>
      </c>
      <c r="G636" s="42"/>
      <c r="H636" s="53">
        <v>45550</v>
      </c>
    </row>
    <row r="637" spans="1:8" s="43" customFormat="1" ht="15" x14ac:dyDescent="0.25">
      <c r="A637" s="71" t="s">
        <v>1374</v>
      </c>
      <c r="B637" s="50" t="s">
        <v>1375</v>
      </c>
      <c r="C637" s="51">
        <v>2.1</v>
      </c>
      <c r="D637" s="52">
        <v>1.8563000000000001</v>
      </c>
      <c r="E637" s="77" t="s">
        <v>227</v>
      </c>
      <c r="G637" s="42"/>
      <c r="H637" s="53">
        <v>45551</v>
      </c>
    </row>
    <row r="638" spans="1:8" s="43" customFormat="1" ht="15" x14ac:dyDescent="0.25">
      <c r="A638" s="67" t="s">
        <v>1376</v>
      </c>
      <c r="B638" s="43" t="s">
        <v>1377</v>
      </c>
      <c r="C638" s="60">
        <v>2.2999999999999998</v>
      </c>
      <c r="D638" s="61">
        <v>1.0550999999999999</v>
      </c>
      <c r="E638" s="59" t="s">
        <v>227</v>
      </c>
      <c r="G638" s="42"/>
      <c r="H638" s="53">
        <v>45552</v>
      </c>
    </row>
    <row r="639" spans="1:8" s="43" customFormat="1" ht="15" x14ac:dyDescent="0.25">
      <c r="A639" s="67" t="s">
        <v>1378</v>
      </c>
      <c r="B639" s="43" t="s">
        <v>1379</v>
      </c>
      <c r="C639" s="60">
        <v>2.2999999999999998</v>
      </c>
      <c r="D639" s="61">
        <v>0.75670000000000004</v>
      </c>
      <c r="E639" s="59" t="s">
        <v>227</v>
      </c>
      <c r="G639" s="42"/>
      <c r="H639" s="53">
        <v>45553</v>
      </c>
    </row>
    <row r="640" spans="1:8" s="43" customFormat="1" ht="15" x14ac:dyDescent="0.25">
      <c r="A640" s="67" t="s">
        <v>1380</v>
      </c>
      <c r="B640" s="43" t="s">
        <v>1381</v>
      </c>
      <c r="C640" s="60">
        <v>5.7</v>
      </c>
      <c r="D640" s="61">
        <v>4.2289000000000003</v>
      </c>
      <c r="E640" s="59" t="s">
        <v>248</v>
      </c>
      <c r="G640" s="42"/>
      <c r="H640" s="53">
        <v>45554</v>
      </c>
    </row>
    <row r="641" spans="1:8" s="43" customFormat="1" ht="15" x14ac:dyDescent="0.25">
      <c r="A641" s="67" t="s">
        <v>1382</v>
      </c>
      <c r="B641" s="43" t="s">
        <v>1383</v>
      </c>
      <c r="C641" s="60">
        <v>3.9</v>
      </c>
      <c r="D641" s="61">
        <v>2.9967999999999999</v>
      </c>
      <c r="E641" s="59" t="s">
        <v>300</v>
      </c>
      <c r="G641" s="42"/>
      <c r="H641" s="53">
        <v>45555</v>
      </c>
    </row>
    <row r="642" spans="1:8" s="43" customFormat="1" ht="15" x14ac:dyDescent="0.25">
      <c r="A642" s="71" t="s">
        <v>1384</v>
      </c>
      <c r="B642" s="50" t="s">
        <v>1385</v>
      </c>
      <c r="C642" s="51">
        <v>2.4</v>
      </c>
      <c r="D642" s="52">
        <v>2.1496</v>
      </c>
      <c r="E642" s="77" t="s">
        <v>337</v>
      </c>
      <c r="G642" s="42"/>
      <c r="H642" s="53">
        <v>45556</v>
      </c>
    </row>
    <row r="643" spans="1:8" s="43" customFormat="1" ht="15" x14ac:dyDescent="0.25">
      <c r="A643" s="67" t="s">
        <v>1386</v>
      </c>
      <c r="B643" s="43" t="s">
        <v>1387</v>
      </c>
      <c r="C643" s="60">
        <v>7.8</v>
      </c>
      <c r="D643" s="61">
        <v>6.1378000000000004</v>
      </c>
      <c r="E643" s="59" t="s">
        <v>175</v>
      </c>
      <c r="G643" s="42"/>
      <c r="H643" s="53">
        <v>45557</v>
      </c>
    </row>
    <row r="644" spans="1:8" s="43" customFormat="1" ht="15" x14ac:dyDescent="0.25">
      <c r="A644" s="67" t="s">
        <v>1388</v>
      </c>
      <c r="B644" s="43" t="s">
        <v>1389</v>
      </c>
      <c r="C644" s="60">
        <v>3.7</v>
      </c>
      <c r="D644" s="61">
        <v>2.8637000000000001</v>
      </c>
      <c r="E644" s="59" t="s">
        <v>175</v>
      </c>
      <c r="G644" s="42"/>
      <c r="H644" s="53">
        <v>45558</v>
      </c>
    </row>
    <row r="645" spans="1:8" s="43" customFormat="1" ht="15" x14ac:dyDescent="0.25">
      <c r="A645" s="67" t="s">
        <v>1390</v>
      </c>
      <c r="B645" s="43" t="s">
        <v>1391</v>
      </c>
      <c r="C645" s="60">
        <v>1.7</v>
      </c>
      <c r="D645" s="61">
        <v>2.089</v>
      </c>
      <c r="E645" s="59" t="s">
        <v>175</v>
      </c>
      <c r="G645" s="42"/>
      <c r="H645" s="53">
        <v>45559</v>
      </c>
    </row>
    <row r="646" spans="1:8" s="43" customFormat="1" ht="15" x14ac:dyDescent="0.25">
      <c r="A646" s="67" t="s">
        <v>1392</v>
      </c>
      <c r="B646" s="43" t="s">
        <v>1393</v>
      </c>
      <c r="C646" s="60">
        <v>2.4</v>
      </c>
      <c r="D646" s="61">
        <v>0.99550000000000005</v>
      </c>
      <c r="E646" s="59" t="s">
        <v>170</v>
      </c>
      <c r="G646" s="42"/>
      <c r="H646" s="53">
        <v>45560</v>
      </c>
    </row>
    <row r="647" spans="1:8" s="43" customFormat="1" ht="15" x14ac:dyDescent="0.25">
      <c r="A647" s="71" t="s">
        <v>1394</v>
      </c>
      <c r="B647" s="50" t="s">
        <v>1395</v>
      </c>
      <c r="C647" s="51">
        <v>2.2999999999999998</v>
      </c>
      <c r="D647" s="52">
        <v>0.56579999999999997</v>
      </c>
      <c r="E647" s="77" t="s">
        <v>170</v>
      </c>
      <c r="G647" s="42"/>
      <c r="H647" s="53">
        <v>45561</v>
      </c>
    </row>
    <row r="648" spans="1:8" s="43" customFormat="1" ht="15" x14ac:dyDescent="0.25">
      <c r="A648" s="67" t="s">
        <v>1396</v>
      </c>
      <c r="B648" s="43" t="s">
        <v>1397</v>
      </c>
      <c r="C648" s="60">
        <v>2.1</v>
      </c>
      <c r="D648" s="61">
        <v>0.4622</v>
      </c>
      <c r="E648" s="59" t="s">
        <v>170</v>
      </c>
      <c r="G648" s="42"/>
      <c r="H648" s="53">
        <v>45562</v>
      </c>
    </row>
    <row r="649" spans="1:8" s="43" customFormat="1" ht="15" x14ac:dyDescent="0.25">
      <c r="A649" s="67" t="s">
        <v>1398</v>
      </c>
      <c r="B649" s="43" t="s">
        <v>1399</v>
      </c>
      <c r="C649" s="60">
        <v>6.6</v>
      </c>
      <c r="D649" s="61">
        <v>2.5682</v>
      </c>
      <c r="E649" s="59" t="s">
        <v>150</v>
      </c>
      <c r="G649" s="42"/>
      <c r="H649" s="53">
        <v>45563</v>
      </c>
    </row>
    <row r="650" spans="1:8" s="43" customFormat="1" ht="15" x14ac:dyDescent="0.25">
      <c r="A650" s="67" t="s">
        <v>1400</v>
      </c>
      <c r="B650" s="43" t="s">
        <v>1401</v>
      </c>
      <c r="C650" s="60">
        <v>3.9</v>
      </c>
      <c r="D650" s="61">
        <v>1.4764999999999999</v>
      </c>
      <c r="E650" s="59" t="s">
        <v>150</v>
      </c>
      <c r="G650" s="42"/>
      <c r="H650" s="53">
        <v>45564</v>
      </c>
    </row>
    <row r="651" spans="1:8" s="43" customFormat="1" ht="15" x14ac:dyDescent="0.25">
      <c r="A651" s="67" t="s">
        <v>1402</v>
      </c>
      <c r="B651" s="43" t="s">
        <v>1403</v>
      </c>
      <c r="C651" s="60">
        <v>2.1</v>
      </c>
      <c r="D651" s="61">
        <v>0.89129999999999998</v>
      </c>
      <c r="E651" s="59" t="s">
        <v>150</v>
      </c>
      <c r="G651" s="42"/>
      <c r="H651" s="53">
        <v>45565</v>
      </c>
    </row>
    <row r="652" spans="1:8" s="43" customFormat="1" ht="15" x14ac:dyDescent="0.25">
      <c r="A652" s="71" t="s">
        <v>1404</v>
      </c>
      <c r="B652" s="50" t="s">
        <v>1405</v>
      </c>
      <c r="C652" s="51">
        <v>4.0999999999999996</v>
      </c>
      <c r="D652" s="52">
        <v>1.5759000000000001</v>
      </c>
      <c r="E652" s="77" t="s">
        <v>150</v>
      </c>
      <c r="G652" s="42"/>
      <c r="H652" s="53">
        <v>45566</v>
      </c>
    </row>
    <row r="653" spans="1:8" s="43" customFormat="1" ht="15" x14ac:dyDescent="0.25">
      <c r="A653" s="67" t="s">
        <v>1406</v>
      </c>
      <c r="B653" s="43" t="s">
        <v>1407</v>
      </c>
      <c r="C653" s="60">
        <v>2.8</v>
      </c>
      <c r="D653" s="61">
        <v>0.95520000000000005</v>
      </c>
      <c r="E653" s="59" t="s">
        <v>150</v>
      </c>
      <c r="G653" s="42"/>
      <c r="H653" s="53">
        <v>45567</v>
      </c>
    </row>
    <row r="654" spans="1:8" s="43" customFormat="1" ht="15" x14ac:dyDescent="0.25">
      <c r="A654" s="67" t="s">
        <v>1408</v>
      </c>
      <c r="B654" s="43" t="s">
        <v>1409</v>
      </c>
      <c r="C654" s="60">
        <v>2.6</v>
      </c>
      <c r="D654" s="61">
        <v>1.5899000000000001</v>
      </c>
      <c r="E654" s="59" t="s">
        <v>150</v>
      </c>
      <c r="G654" s="42"/>
      <c r="H654" s="53">
        <v>45568</v>
      </c>
    </row>
    <row r="655" spans="1:8" s="43" customFormat="1" ht="15" x14ac:dyDescent="0.25">
      <c r="A655" s="67" t="s">
        <v>1410</v>
      </c>
      <c r="B655" s="43" t="s">
        <v>1411</v>
      </c>
      <c r="C655" s="60">
        <v>5.4</v>
      </c>
      <c r="D655" s="61">
        <v>1.9222999999999999</v>
      </c>
      <c r="E655" s="59" t="s">
        <v>150</v>
      </c>
      <c r="G655" s="42"/>
      <c r="H655" s="53">
        <v>45569</v>
      </c>
    </row>
    <row r="656" spans="1:8" s="43" customFormat="1" ht="15" x14ac:dyDescent="0.25">
      <c r="A656" s="67" t="s">
        <v>1412</v>
      </c>
      <c r="B656" s="43" t="s">
        <v>1413</v>
      </c>
      <c r="C656" s="60">
        <v>3.1</v>
      </c>
      <c r="D656" s="61">
        <v>1.0851</v>
      </c>
      <c r="E656" s="59" t="s">
        <v>150</v>
      </c>
      <c r="G656" s="42"/>
      <c r="H656" s="53">
        <v>45570</v>
      </c>
    </row>
    <row r="657" spans="1:8" s="43" customFormat="1" ht="15" x14ac:dyDescent="0.25">
      <c r="A657" s="71" t="s">
        <v>1414</v>
      </c>
      <c r="B657" s="50" t="s">
        <v>1415</v>
      </c>
      <c r="C657" s="51">
        <v>1.8</v>
      </c>
      <c r="D657" s="52">
        <v>0.69489999999999996</v>
      </c>
      <c r="E657" s="77" t="s">
        <v>150</v>
      </c>
      <c r="G657" s="42"/>
      <c r="H657" s="53">
        <v>45571</v>
      </c>
    </row>
    <row r="658" spans="1:8" s="43" customFormat="1" ht="15" x14ac:dyDescent="0.25">
      <c r="A658" s="67" t="s">
        <v>1416</v>
      </c>
      <c r="B658" s="43" t="s">
        <v>1417</v>
      </c>
      <c r="C658" s="60">
        <v>2.9</v>
      </c>
      <c r="D658" s="61">
        <v>2.0577000000000001</v>
      </c>
      <c r="E658" s="59" t="s">
        <v>150</v>
      </c>
      <c r="G658" s="42"/>
      <c r="H658" s="53">
        <v>45572</v>
      </c>
    </row>
    <row r="659" spans="1:8" s="43" customFormat="1" ht="15" x14ac:dyDescent="0.25">
      <c r="A659" s="67" t="s">
        <v>1418</v>
      </c>
      <c r="B659" s="43" t="s">
        <v>1419</v>
      </c>
      <c r="C659" s="60">
        <v>2.6</v>
      </c>
      <c r="D659" s="61">
        <v>1.1892</v>
      </c>
      <c r="E659" s="59" t="s">
        <v>150</v>
      </c>
      <c r="G659" s="42"/>
      <c r="H659" s="53">
        <v>45573</v>
      </c>
    </row>
    <row r="660" spans="1:8" s="43" customFormat="1" ht="15" x14ac:dyDescent="0.25">
      <c r="A660" s="67" t="s">
        <v>1420</v>
      </c>
      <c r="B660" s="43" t="s">
        <v>1421</v>
      </c>
      <c r="C660" s="60">
        <v>2</v>
      </c>
      <c r="D660" s="61">
        <v>0.89419999999999999</v>
      </c>
      <c r="E660" s="59" t="s">
        <v>150</v>
      </c>
      <c r="G660" s="42"/>
      <c r="H660" s="53">
        <v>45574</v>
      </c>
    </row>
    <row r="661" spans="1:8" s="43" customFormat="1" ht="15" x14ac:dyDescent="0.25">
      <c r="A661" s="67" t="s">
        <v>1422</v>
      </c>
      <c r="B661" s="43" t="s">
        <v>1423</v>
      </c>
      <c r="C661" s="60">
        <v>10.7</v>
      </c>
      <c r="D661" s="61">
        <v>9.0350999999999999</v>
      </c>
      <c r="E661" s="59" t="s">
        <v>175</v>
      </c>
      <c r="G661" s="42"/>
      <c r="H661" s="53">
        <v>45575</v>
      </c>
    </row>
    <row r="662" spans="1:8" s="43" customFormat="1" ht="15" x14ac:dyDescent="0.25">
      <c r="A662" s="71" t="s">
        <v>1424</v>
      </c>
      <c r="B662" s="50" t="s">
        <v>1425</v>
      </c>
      <c r="C662" s="51">
        <v>3.3</v>
      </c>
      <c r="D662" s="52">
        <v>3.4487000000000001</v>
      </c>
      <c r="E662" s="77" t="s">
        <v>175</v>
      </c>
      <c r="G662" s="42"/>
      <c r="H662" s="53">
        <v>45576</v>
      </c>
    </row>
    <row r="663" spans="1:8" s="43" customFormat="1" ht="15" x14ac:dyDescent="0.25">
      <c r="A663" s="67" t="s">
        <v>1426</v>
      </c>
      <c r="B663" s="43" t="s">
        <v>1427</v>
      </c>
      <c r="C663" s="60">
        <v>1.5</v>
      </c>
      <c r="D663" s="61">
        <v>1.8548</v>
      </c>
      <c r="E663" s="59" t="s">
        <v>175</v>
      </c>
      <c r="G663" s="42"/>
      <c r="H663" s="53">
        <v>45577</v>
      </c>
    </row>
    <row r="664" spans="1:8" s="43" customFormat="1" ht="15" x14ac:dyDescent="0.25">
      <c r="A664" s="67" t="s">
        <v>1428</v>
      </c>
      <c r="B664" s="43" t="s">
        <v>1429</v>
      </c>
      <c r="C664" s="60">
        <v>10.1</v>
      </c>
      <c r="D664" s="61">
        <v>7.0631000000000004</v>
      </c>
      <c r="E664" s="59" t="s">
        <v>175</v>
      </c>
      <c r="G664" s="42"/>
      <c r="H664" s="53">
        <v>45578</v>
      </c>
    </row>
    <row r="665" spans="1:8" s="43" customFormat="1" ht="15" x14ac:dyDescent="0.25">
      <c r="A665" s="67" t="s">
        <v>1430</v>
      </c>
      <c r="B665" s="43" t="s">
        <v>1431</v>
      </c>
      <c r="C665" s="60">
        <v>5.6</v>
      </c>
      <c r="D665" s="61">
        <v>2.2761</v>
      </c>
      <c r="E665" s="59" t="s">
        <v>150</v>
      </c>
      <c r="G665" s="42"/>
      <c r="H665" s="53">
        <v>45579</v>
      </c>
    </row>
    <row r="666" spans="1:8" s="43" customFormat="1" ht="15" x14ac:dyDescent="0.25">
      <c r="A666" s="67" t="s">
        <v>1432</v>
      </c>
      <c r="B666" s="43" t="s">
        <v>1433</v>
      </c>
      <c r="C666" s="60">
        <v>2.2000000000000002</v>
      </c>
      <c r="D666" s="61">
        <v>2.0789</v>
      </c>
      <c r="E666" s="59" t="s">
        <v>175</v>
      </c>
      <c r="G666" s="42"/>
      <c r="H666" s="53">
        <v>45580</v>
      </c>
    </row>
    <row r="667" spans="1:8" s="43" customFormat="1" ht="15" x14ac:dyDescent="0.25">
      <c r="A667" s="71" t="s">
        <v>1434</v>
      </c>
      <c r="B667" s="50" t="s">
        <v>1435</v>
      </c>
      <c r="C667" s="51">
        <v>8.4</v>
      </c>
      <c r="D667" s="52">
        <v>7.2065000000000001</v>
      </c>
      <c r="E667" s="77" t="s">
        <v>175</v>
      </c>
      <c r="G667" s="42"/>
      <c r="H667" s="53">
        <v>45581</v>
      </c>
    </row>
    <row r="668" spans="1:8" s="43" customFormat="1" ht="15" x14ac:dyDescent="0.25">
      <c r="A668" s="67" t="s">
        <v>1436</v>
      </c>
      <c r="B668" s="43" t="s">
        <v>1437</v>
      </c>
      <c r="C668" s="60">
        <v>4</v>
      </c>
      <c r="D668" s="61">
        <v>3.25</v>
      </c>
      <c r="E668" s="59" t="s">
        <v>150</v>
      </c>
      <c r="G668" s="42"/>
      <c r="H668" s="53">
        <v>45582</v>
      </c>
    </row>
    <row r="669" spans="1:8" s="43" customFormat="1" ht="15" x14ac:dyDescent="0.25">
      <c r="A669" s="67" t="s">
        <v>1438</v>
      </c>
      <c r="B669" s="43" t="s">
        <v>1439</v>
      </c>
      <c r="C669" s="60">
        <v>2.4</v>
      </c>
      <c r="D669" s="61">
        <v>2.6248</v>
      </c>
      <c r="E669" s="59" t="s">
        <v>175</v>
      </c>
      <c r="G669" s="42"/>
      <c r="H669" s="53">
        <v>45583</v>
      </c>
    </row>
    <row r="670" spans="1:8" s="43" customFormat="1" ht="15" x14ac:dyDescent="0.25">
      <c r="A670" s="67" t="s">
        <v>1440</v>
      </c>
      <c r="B670" s="43" t="s">
        <v>1441</v>
      </c>
      <c r="C670" s="60">
        <v>6</v>
      </c>
      <c r="D670" s="61">
        <v>3.4573999999999998</v>
      </c>
      <c r="E670" s="59" t="s">
        <v>150</v>
      </c>
      <c r="G670" s="42"/>
      <c r="H670" s="53">
        <v>45584</v>
      </c>
    </row>
    <row r="671" spans="1:8" s="43" customFormat="1" ht="15" x14ac:dyDescent="0.25">
      <c r="A671" s="67" t="s">
        <v>1442</v>
      </c>
      <c r="B671" s="43" t="s">
        <v>1443</v>
      </c>
      <c r="C671" s="60">
        <v>2.1</v>
      </c>
      <c r="D671" s="61">
        <v>2.3184999999999998</v>
      </c>
      <c r="E671" s="59" t="s">
        <v>175</v>
      </c>
      <c r="G671" s="42"/>
      <c r="H671" s="53">
        <v>45585</v>
      </c>
    </row>
    <row r="672" spans="1:8" s="43" customFormat="1" ht="15" x14ac:dyDescent="0.25">
      <c r="A672" s="71" t="s">
        <v>1444</v>
      </c>
      <c r="B672" s="50" t="s">
        <v>1445</v>
      </c>
      <c r="C672" s="51">
        <v>2.8</v>
      </c>
      <c r="D672" s="52">
        <v>0.87960000000000005</v>
      </c>
      <c r="E672" s="77" t="s">
        <v>150</v>
      </c>
      <c r="G672" s="42"/>
      <c r="H672" s="53">
        <v>45586</v>
      </c>
    </row>
    <row r="673" spans="1:8" s="43" customFormat="1" ht="15" x14ac:dyDescent="0.25">
      <c r="A673" s="67" t="s">
        <v>1446</v>
      </c>
      <c r="B673" s="43" t="s">
        <v>1447</v>
      </c>
      <c r="C673" s="60">
        <v>2.6</v>
      </c>
      <c r="D673" s="61">
        <v>0.66959999999999997</v>
      </c>
      <c r="E673" s="59" t="s">
        <v>150</v>
      </c>
      <c r="G673" s="42"/>
      <c r="H673" s="53">
        <v>45587</v>
      </c>
    </row>
    <row r="674" spans="1:8" s="43" customFormat="1" ht="15" x14ac:dyDescent="0.25">
      <c r="A674" s="67" t="s">
        <v>1448</v>
      </c>
      <c r="B674" s="43" t="s">
        <v>1449</v>
      </c>
      <c r="C674" s="60">
        <v>2.1</v>
      </c>
      <c r="D674" s="61">
        <v>0.56179999999999997</v>
      </c>
      <c r="E674" s="59" t="s">
        <v>150</v>
      </c>
      <c r="G674" s="42"/>
      <c r="H674" s="53">
        <v>45588</v>
      </c>
    </row>
    <row r="675" spans="1:8" s="43" customFormat="1" ht="15" x14ac:dyDescent="0.25">
      <c r="A675" s="67" t="s">
        <v>1450</v>
      </c>
      <c r="B675" s="43" t="s">
        <v>1690</v>
      </c>
      <c r="C675" s="60">
        <v>12.1</v>
      </c>
      <c r="D675" s="61">
        <v>6.0265000000000004</v>
      </c>
      <c r="E675" s="59" t="s">
        <v>150</v>
      </c>
      <c r="G675" s="42"/>
      <c r="H675" s="53">
        <v>45589</v>
      </c>
    </row>
    <row r="676" spans="1:8" s="43" customFormat="1" ht="15" x14ac:dyDescent="0.25">
      <c r="A676" s="67" t="s">
        <v>1451</v>
      </c>
      <c r="B676" s="43" t="s">
        <v>1691</v>
      </c>
      <c r="C676" s="60">
        <v>6.3</v>
      </c>
      <c r="D676" s="61">
        <v>3.9287000000000001</v>
      </c>
      <c r="E676" s="59" t="s">
        <v>150</v>
      </c>
      <c r="G676" s="42"/>
      <c r="H676" s="53">
        <v>45590</v>
      </c>
    </row>
    <row r="677" spans="1:8" s="43" customFormat="1" ht="15" x14ac:dyDescent="0.25">
      <c r="A677" s="71" t="s">
        <v>1452</v>
      </c>
      <c r="B677" s="50" t="s">
        <v>1692</v>
      </c>
      <c r="C677" s="51">
        <v>2.9</v>
      </c>
      <c r="D677" s="52">
        <v>1.8786</v>
      </c>
      <c r="E677" s="77" t="s">
        <v>175</v>
      </c>
      <c r="G677" s="42"/>
      <c r="H677" s="53">
        <v>45591</v>
      </c>
    </row>
    <row r="678" spans="1:8" s="43" customFormat="1" ht="15" x14ac:dyDescent="0.25">
      <c r="A678" s="67" t="s">
        <v>1453</v>
      </c>
      <c r="B678" s="43" t="s">
        <v>1454</v>
      </c>
      <c r="C678" s="60">
        <v>7.2</v>
      </c>
      <c r="D678" s="61">
        <v>1.9892000000000001</v>
      </c>
      <c r="E678" s="59" t="s">
        <v>150</v>
      </c>
      <c r="G678" s="42"/>
      <c r="H678" s="53">
        <v>45592</v>
      </c>
    </row>
    <row r="679" spans="1:8" s="43" customFormat="1" ht="15" x14ac:dyDescent="0.25">
      <c r="A679" s="67" t="s">
        <v>1455</v>
      </c>
      <c r="B679" s="43" t="s">
        <v>1456</v>
      </c>
      <c r="C679" s="60">
        <v>5</v>
      </c>
      <c r="D679" s="61">
        <v>1.2870999999999999</v>
      </c>
      <c r="E679" s="59" t="s">
        <v>170</v>
      </c>
      <c r="G679" s="42"/>
      <c r="H679" s="53">
        <v>45593</v>
      </c>
    </row>
    <row r="680" spans="1:8" s="43" customFormat="1" ht="15" x14ac:dyDescent="0.25">
      <c r="A680" s="67" t="s">
        <v>1457</v>
      </c>
      <c r="B680" s="43" t="s">
        <v>1458</v>
      </c>
      <c r="C680" s="60">
        <v>4.4000000000000004</v>
      </c>
      <c r="D680" s="61">
        <v>0.92310000000000003</v>
      </c>
      <c r="E680" s="59" t="s">
        <v>170</v>
      </c>
      <c r="G680" s="42"/>
      <c r="H680" s="53">
        <v>45594</v>
      </c>
    </row>
    <row r="681" spans="1:8" s="43" customFormat="1" ht="15" x14ac:dyDescent="0.25">
      <c r="A681" s="67" t="s">
        <v>1459</v>
      </c>
      <c r="B681" s="43" t="s">
        <v>1460</v>
      </c>
      <c r="C681" s="60">
        <v>6.5</v>
      </c>
      <c r="D681" s="61">
        <v>4.0624000000000002</v>
      </c>
      <c r="E681" s="59" t="s">
        <v>150</v>
      </c>
      <c r="G681" s="42"/>
      <c r="H681" s="53">
        <v>45595</v>
      </c>
    </row>
    <row r="682" spans="1:8" s="43" customFormat="1" ht="15" x14ac:dyDescent="0.25">
      <c r="A682" s="71" t="s">
        <v>1461</v>
      </c>
      <c r="B682" s="50" t="s">
        <v>1462</v>
      </c>
      <c r="C682" s="51">
        <v>3.8</v>
      </c>
      <c r="D682" s="52">
        <v>1.7753000000000001</v>
      </c>
      <c r="E682" s="77" t="s">
        <v>248</v>
      </c>
      <c r="G682" s="42"/>
      <c r="H682" s="53">
        <v>45596</v>
      </c>
    </row>
    <row r="683" spans="1:8" s="43" customFormat="1" ht="15" x14ac:dyDescent="0.25">
      <c r="A683" s="67" t="s">
        <v>1463</v>
      </c>
      <c r="B683" s="43" t="s">
        <v>1464</v>
      </c>
      <c r="C683" s="60">
        <v>3.4</v>
      </c>
      <c r="D683" s="61">
        <v>1.2734000000000001</v>
      </c>
      <c r="E683" s="59" t="s">
        <v>248</v>
      </c>
      <c r="G683" s="42"/>
      <c r="H683" s="53">
        <v>45597</v>
      </c>
    </row>
    <row r="684" spans="1:8" s="43" customFormat="1" ht="15" x14ac:dyDescent="0.25">
      <c r="A684" s="67" t="s">
        <v>1465</v>
      </c>
      <c r="B684" s="43" t="s">
        <v>1466</v>
      </c>
      <c r="C684" s="60">
        <v>5.4</v>
      </c>
      <c r="D684" s="61">
        <v>3.0731000000000002</v>
      </c>
      <c r="E684" s="59" t="s">
        <v>175</v>
      </c>
      <c r="G684" s="42"/>
      <c r="H684" s="53">
        <v>45598</v>
      </c>
    </row>
    <row r="685" spans="1:8" s="43" customFormat="1" ht="15" x14ac:dyDescent="0.25">
      <c r="A685" s="67" t="s">
        <v>1467</v>
      </c>
      <c r="B685" s="43" t="s">
        <v>1468</v>
      </c>
      <c r="C685" s="60">
        <v>3.7</v>
      </c>
      <c r="D685" s="61">
        <v>1.8754999999999999</v>
      </c>
      <c r="E685" s="59" t="s">
        <v>175</v>
      </c>
      <c r="G685" s="42"/>
      <c r="H685" s="53">
        <v>45599</v>
      </c>
    </row>
    <row r="686" spans="1:8" s="43" customFormat="1" ht="15" x14ac:dyDescent="0.25">
      <c r="A686" s="67" t="s">
        <v>1469</v>
      </c>
      <c r="B686" s="43" t="s">
        <v>1470</v>
      </c>
      <c r="C686" s="60">
        <v>2.4</v>
      </c>
      <c r="D686" s="61">
        <v>1.3119000000000001</v>
      </c>
      <c r="E686" s="59" t="s">
        <v>175</v>
      </c>
      <c r="G686" s="42"/>
      <c r="H686" s="53">
        <v>45600</v>
      </c>
    </row>
    <row r="687" spans="1:8" s="43" customFormat="1" ht="15" x14ac:dyDescent="0.25">
      <c r="A687" s="71" t="s">
        <v>1471</v>
      </c>
      <c r="B687" s="50" t="s">
        <v>1472</v>
      </c>
      <c r="C687" s="51">
        <v>4.2</v>
      </c>
      <c r="D687" s="52">
        <v>1.7353000000000001</v>
      </c>
      <c r="E687" s="77" t="s">
        <v>150</v>
      </c>
      <c r="G687" s="42"/>
      <c r="H687" s="53">
        <v>45601</v>
      </c>
    </row>
    <row r="688" spans="1:8" s="43" customFormat="1" ht="15" x14ac:dyDescent="0.25">
      <c r="A688" s="67" t="s">
        <v>1473</v>
      </c>
      <c r="B688" s="43" t="s">
        <v>1474</v>
      </c>
      <c r="C688" s="60">
        <v>3.4</v>
      </c>
      <c r="D688" s="61">
        <v>0.97709999999999997</v>
      </c>
      <c r="E688" s="59" t="s">
        <v>150</v>
      </c>
      <c r="G688" s="42"/>
      <c r="H688" s="53">
        <v>45602</v>
      </c>
    </row>
    <row r="689" spans="1:8" s="43" customFormat="1" ht="15" x14ac:dyDescent="0.25">
      <c r="A689" s="67" t="s">
        <v>1475</v>
      </c>
      <c r="B689" s="43" t="s">
        <v>1476</v>
      </c>
      <c r="C689" s="60">
        <v>3.1</v>
      </c>
      <c r="D689" s="61">
        <v>0.65249999999999997</v>
      </c>
      <c r="E689" s="59" t="s">
        <v>150</v>
      </c>
      <c r="G689" s="42"/>
      <c r="H689" s="53">
        <v>45603</v>
      </c>
    </row>
    <row r="690" spans="1:8" s="43" customFormat="1" ht="15" x14ac:dyDescent="0.25">
      <c r="A690" s="67" t="s">
        <v>1477</v>
      </c>
      <c r="B690" s="43" t="s">
        <v>1478</v>
      </c>
      <c r="C690" s="60">
        <v>7.1</v>
      </c>
      <c r="D690" s="61">
        <v>4.1741000000000001</v>
      </c>
      <c r="E690" s="59" t="s">
        <v>175</v>
      </c>
      <c r="G690" s="42"/>
      <c r="H690" s="53">
        <v>45604</v>
      </c>
    </row>
    <row r="691" spans="1:8" s="43" customFormat="1" ht="15" x14ac:dyDescent="0.25">
      <c r="A691" s="67" t="s">
        <v>1693</v>
      </c>
      <c r="B691" s="43" t="s">
        <v>1694</v>
      </c>
      <c r="C691" s="60">
        <v>15.3</v>
      </c>
      <c r="D691" s="61">
        <v>13.3405</v>
      </c>
      <c r="E691" s="59" t="s">
        <v>175</v>
      </c>
      <c r="G691" s="42"/>
      <c r="H691" s="53">
        <v>45605</v>
      </c>
    </row>
    <row r="692" spans="1:8" s="43" customFormat="1" ht="15" x14ac:dyDescent="0.25">
      <c r="A692" s="71" t="s">
        <v>1479</v>
      </c>
      <c r="B692" s="50" t="s">
        <v>1480</v>
      </c>
      <c r="C692" s="51">
        <v>11.4</v>
      </c>
      <c r="D692" s="52">
        <v>5.7702999999999998</v>
      </c>
      <c r="E692" s="77" t="s">
        <v>150</v>
      </c>
      <c r="G692" s="42"/>
      <c r="H692" s="53">
        <v>45606</v>
      </c>
    </row>
    <row r="693" spans="1:8" s="43" customFormat="1" ht="15" x14ac:dyDescent="0.25">
      <c r="A693" s="67" t="s">
        <v>1481</v>
      </c>
      <c r="B693" s="43" t="s">
        <v>1482</v>
      </c>
      <c r="C693" s="60">
        <v>5</v>
      </c>
      <c r="D693" s="61">
        <v>2.3374999999999999</v>
      </c>
      <c r="E693" s="59" t="s">
        <v>170</v>
      </c>
      <c r="G693" s="42"/>
      <c r="H693" s="53">
        <v>45607</v>
      </c>
    </row>
    <row r="694" spans="1:8" s="43" customFormat="1" ht="15" x14ac:dyDescent="0.25">
      <c r="A694" s="67" t="s">
        <v>1483</v>
      </c>
      <c r="B694" s="43" t="s">
        <v>1484</v>
      </c>
      <c r="C694" s="60">
        <v>2.9</v>
      </c>
      <c r="D694" s="61">
        <v>1.6766000000000001</v>
      </c>
      <c r="E694" s="59" t="s">
        <v>337</v>
      </c>
      <c r="G694" s="42"/>
      <c r="H694" s="53">
        <v>45608</v>
      </c>
    </row>
    <row r="695" spans="1:8" s="43" customFormat="1" ht="15" x14ac:dyDescent="0.25">
      <c r="A695" s="67" t="s">
        <v>1485</v>
      </c>
      <c r="B695" s="43" t="s">
        <v>1486</v>
      </c>
      <c r="C695" s="60">
        <v>7.6</v>
      </c>
      <c r="D695" s="61">
        <v>3.8327</v>
      </c>
      <c r="E695" s="59" t="s">
        <v>150</v>
      </c>
      <c r="G695" s="42"/>
      <c r="H695" s="53">
        <v>45609</v>
      </c>
    </row>
    <row r="696" spans="1:8" s="43" customFormat="1" ht="15" x14ac:dyDescent="0.25">
      <c r="A696" s="67" t="s">
        <v>1487</v>
      </c>
      <c r="B696" s="43" t="s">
        <v>1488</v>
      </c>
      <c r="C696" s="60">
        <v>5.5</v>
      </c>
      <c r="D696" s="61">
        <v>2.33</v>
      </c>
      <c r="E696" s="59" t="s">
        <v>150</v>
      </c>
      <c r="G696" s="42"/>
      <c r="H696" s="53">
        <v>45610</v>
      </c>
    </row>
    <row r="697" spans="1:8" s="43" customFormat="1" ht="15" x14ac:dyDescent="0.25">
      <c r="A697" s="71" t="s">
        <v>1489</v>
      </c>
      <c r="B697" s="50" t="s">
        <v>1490</v>
      </c>
      <c r="C697" s="51">
        <v>4.2</v>
      </c>
      <c r="D697" s="52">
        <v>1.8569</v>
      </c>
      <c r="E697" s="77" t="s">
        <v>150</v>
      </c>
      <c r="G697" s="42"/>
      <c r="H697" s="53">
        <v>45611</v>
      </c>
    </row>
    <row r="698" spans="1:8" s="43" customFormat="1" ht="15" x14ac:dyDescent="0.25">
      <c r="A698" s="67" t="s">
        <v>1491</v>
      </c>
      <c r="B698" s="43" t="s">
        <v>1492</v>
      </c>
      <c r="C698" s="60">
        <v>4.8</v>
      </c>
      <c r="D698" s="61">
        <v>1.6857</v>
      </c>
      <c r="E698" s="59" t="s">
        <v>150</v>
      </c>
      <c r="G698" s="42"/>
      <c r="H698" s="53">
        <v>45612</v>
      </c>
    </row>
    <row r="699" spans="1:8" s="43" customFormat="1" ht="15" x14ac:dyDescent="0.25">
      <c r="A699" s="67" t="s">
        <v>1493</v>
      </c>
      <c r="B699" s="43" t="s">
        <v>1494</v>
      </c>
      <c r="C699" s="60">
        <v>3.6</v>
      </c>
      <c r="D699" s="61">
        <v>0.9899</v>
      </c>
      <c r="E699" s="59" t="s">
        <v>150</v>
      </c>
      <c r="G699" s="42"/>
      <c r="H699" s="53">
        <v>45613</v>
      </c>
    </row>
    <row r="700" spans="1:8" s="43" customFormat="1" ht="15" x14ac:dyDescent="0.25">
      <c r="A700" s="67" t="s">
        <v>1495</v>
      </c>
      <c r="B700" s="43" t="s">
        <v>1496</v>
      </c>
      <c r="C700" s="60">
        <v>2.8</v>
      </c>
      <c r="D700" s="61">
        <v>0.83250000000000002</v>
      </c>
      <c r="E700" s="59" t="s">
        <v>150</v>
      </c>
      <c r="G700" s="42"/>
      <c r="H700" s="53">
        <v>45614</v>
      </c>
    </row>
    <row r="701" spans="1:8" s="43" customFormat="1" ht="15" x14ac:dyDescent="0.25">
      <c r="A701" s="67" t="s">
        <v>1497</v>
      </c>
      <c r="B701" s="43" t="s">
        <v>1498</v>
      </c>
      <c r="C701" s="60">
        <v>3.7</v>
      </c>
      <c r="D701" s="61">
        <v>1.7132000000000001</v>
      </c>
      <c r="E701" s="59" t="s">
        <v>150</v>
      </c>
      <c r="G701" s="42"/>
      <c r="H701" s="53">
        <v>45615</v>
      </c>
    </row>
    <row r="702" spans="1:8" s="43" customFormat="1" ht="15" x14ac:dyDescent="0.25">
      <c r="A702" s="71" t="s">
        <v>1499</v>
      </c>
      <c r="B702" s="50" t="s">
        <v>1500</v>
      </c>
      <c r="C702" s="51">
        <v>2.2999999999999998</v>
      </c>
      <c r="D702" s="52">
        <v>0.65269999999999995</v>
      </c>
      <c r="E702" s="77" t="s">
        <v>150</v>
      </c>
      <c r="G702" s="42"/>
      <c r="H702" s="53">
        <v>45616</v>
      </c>
    </row>
    <row r="703" spans="1:8" s="43" customFormat="1" ht="15" x14ac:dyDescent="0.25">
      <c r="A703" s="67" t="s">
        <v>1501</v>
      </c>
      <c r="B703" s="43" t="s">
        <v>1502</v>
      </c>
      <c r="C703" s="60">
        <v>8.1999999999999993</v>
      </c>
      <c r="D703" s="61">
        <v>3.4228999999999998</v>
      </c>
      <c r="E703" s="59" t="s">
        <v>150</v>
      </c>
      <c r="G703" s="42"/>
      <c r="H703" s="53">
        <v>45617</v>
      </c>
    </row>
    <row r="704" spans="1:8" s="43" customFormat="1" ht="15" x14ac:dyDescent="0.25">
      <c r="A704" s="67" t="s">
        <v>1503</v>
      </c>
      <c r="B704" s="43" t="s">
        <v>1504</v>
      </c>
      <c r="C704" s="60">
        <v>3.2</v>
      </c>
      <c r="D704" s="61">
        <v>1.1056999999999999</v>
      </c>
      <c r="E704" s="59" t="s">
        <v>150</v>
      </c>
      <c r="G704" s="42"/>
      <c r="H704" s="53">
        <v>45618</v>
      </c>
    </row>
    <row r="705" spans="1:8" s="43" customFormat="1" ht="15" x14ac:dyDescent="0.25">
      <c r="A705" s="67" t="s">
        <v>1505</v>
      </c>
      <c r="B705" s="43" t="s">
        <v>1506</v>
      </c>
      <c r="C705" s="60">
        <v>2.2000000000000002</v>
      </c>
      <c r="D705" s="61">
        <v>0.6774</v>
      </c>
      <c r="E705" s="59" t="s">
        <v>150</v>
      </c>
      <c r="G705" s="42"/>
      <c r="H705" s="53">
        <v>45619</v>
      </c>
    </row>
    <row r="706" spans="1:8" s="43" customFormat="1" ht="15" x14ac:dyDescent="0.25">
      <c r="A706" s="67" t="s">
        <v>1507</v>
      </c>
      <c r="B706" s="43" t="s">
        <v>1508</v>
      </c>
      <c r="C706" s="60">
        <v>14.5</v>
      </c>
      <c r="D706" s="61">
        <v>7.1151999999999997</v>
      </c>
      <c r="E706" s="59" t="s">
        <v>150</v>
      </c>
      <c r="G706" s="42"/>
      <c r="H706" s="53">
        <v>45620</v>
      </c>
    </row>
    <row r="707" spans="1:8" s="43" customFormat="1" ht="15" x14ac:dyDescent="0.25">
      <c r="A707" s="71" t="s">
        <v>1509</v>
      </c>
      <c r="B707" s="50" t="s">
        <v>1510</v>
      </c>
      <c r="C707" s="51">
        <v>5</v>
      </c>
      <c r="D707" s="52">
        <v>2.0987</v>
      </c>
      <c r="E707" s="77" t="s">
        <v>150</v>
      </c>
      <c r="G707" s="42"/>
      <c r="H707" s="53">
        <v>45621</v>
      </c>
    </row>
    <row r="708" spans="1:8" s="43" customFormat="1" ht="15" x14ac:dyDescent="0.25">
      <c r="A708" s="67" t="s">
        <v>1511</v>
      </c>
      <c r="B708" s="43" t="s">
        <v>1512</v>
      </c>
      <c r="C708" s="60">
        <v>3.4</v>
      </c>
      <c r="D708" s="61">
        <v>1.1337999999999999</v>
      </c>
      <c r="E708" s="59" t="s">
        <v>150</v>
      </c>
      <c r="G708" s="42"/>
      <c r="H708" s="53">
        <v>45622</v>
      </c>
    </row>
    <row r="709" spans="1:8" s="43" customFormat="1" ht="15" x14ac:dyDescent="0.25">
      <c r="A709" s="67" t="s">
        <v>1513</v>
      </c>
      <c r="B709" s="43" t="s">
        <v>1514</v>
      </c>
      <c r="C709" s="60">
        <v>7.3</v>
      </c>
      <c r="D709" s="61">
        <v>5.9541000000000004</v>
      </c>
      <c r="E709" s="59" t="s">
        <v>175</v>
      </c>
      <c r="G709" s="42"/>
      <c r="H709" s="53">
        <v>45623</v>
      </c>
    </row>
    <row r="710" spans="1:8" s="43" customFormat="1" ht="15" x14ac:dyDescent="0.25">
      <c r="A710" s="67" t="s">
        <v>1515</v>
      </c>
      <c r="B710" s="43" t="s">
        <v>1516</v>
      </c>
      <c r="C710" s="60">
        <v>3.2</v>
      </c>
      <c r="D710" s="61">
        <v>0.81710000000000005</v>
      </c>
      <c r="E710" s="59" t="s">
        <v>150</v>
      </c>
      <c r="G710" s="42"/>
      <c r="H710" s="53">
        <v>45624</v>
      </c>
    </row>
    <row r="711" spans="1:8" s="43" customFormat="1" ht="15" x14ac:dyDescent="0.25">
      <c r="A711" s="67" t="s">
        <v>1517</v>
      </c>
      <c r="B711" s="43" t="s">
        <v>1518</v>
      </c>
      <c r="C711" s="60">
        <v>3.8</v>
      </c>
      <c r="D711" s="61">
        <v>0.44650000000000001</v>
      </c>
      <c r="E711" s="59" t="s">
        <v>150</v>
      </c>
      <c r="G711" s="42"/>
      <c r="H711" s="53">
        <v>45625</v>
      </c>
    </row>
    <row r="712" spans="1:8" s="43" customFormat="1" ht="15" x14ac:dyDescent="0.25">
      <c r="A712" s="71" t="s">
        <v>1519</v>
      </c>
      <c r="B712" s="50" t="s">
        <v>1520</v>
      </c>
      <c r="C712" s="51">
        <v>4</v>
      </c>
      <c r="D712" s="52">
        <v>0.49630000000000002</v>
      </c>
      <c r="E712" s="77" t="s">
        <v>150</v>
      </c>
      <c r="G712" s="42"/>
      <c r="H712" s="53">
        <v>45626</v>
      </c>
    </row>
    <row r="713" spans="1:8" s="43" customFormat="1" ht="15" x14ac:dyDescent="0.25">
      <c r="A713" s="67" t="s">
        <v>1521</v>
      </c>
      <c r="B713" s="43" t="s">
        <v>1522</v>
      </c>
      <c r="C713" s="60">
        <v>4.5999999999999996</v>
      </c>
      <c r="D713" s="61">
        <v>0.62860000000000005</v>
      </c>
      <c r="E713" s="59" t="s">
        <v>150</v>
      </c>
      <c r="G713" s="42"/>
      <c r="H713" s="53">
        <v>45627</v>
      </c>
    </row>
    <row r="714" spans="1:8" s="43" customFormat="1" ht="15" x14ac:dyDescent="0.25">
      <c r="A714" s="67" t="s">
        <v>1523</v>
      </c>
      <c r="B714" s="43" t="s">
        <v>1524</v>
      </c>
      <c r="C714" s="60">
        <v>2.6</v>
      </c>
      <c r="D714" s="61">
        <v>0.62690000000000001</v>
      </c>
      <c r="E714" s="59" t="s">
        <v>150</v>
      </c>
      <c r="G714" s="42"/>
      <c r="H714" s="53">
        <v>45628</v>
      </c>
    </row>
    <row r="715" spans="1:8" s="43" customFormat="1" ht="15" x14ac:dyDescent="0.25">
      <c r="A715" s="67" t="s">
        <v>1525</v>
      </c>
      <c r="B715" s="43" t="s">
        <v>1526</v>
      </c>
      <c r="C715" s="60">
        <v>5.5</v>
      </c>
      <c r="D715" s="61">
        <v>0.65239999999999998</v>
      </c>
      <c r="E715" s="59" t="s">
        <v>150</v>
      </c>
      <c r="G715" s="42"/>
      <c r="H715" s="53">
        <v>45629</v>
      </c>
    </row>
    <row r="716" spans="1:8" s="43" customFormat="1" ht="15" x14ac:dyDescent="0.25">
      <c r="A716" s="67" t="s">
        <v>1527</v>
      </c>
      <c r="B716" s="43" t="s">
        <v>1528</v>
      </c>
      <c r="C716" s="60">
        <v>2</v>
      </c>
      <c r="D716" s="61">
        <v>0.52790000000000004</v>
      </c>
      <c r="E716" s="59" t="s">
        <v>150</v>
      </c>
      <c r="G716" s="42"/>
      <c r="H716" s="53">
        <v>45630</v>
      </c>
    </row>
    <row r="717" spans="1:8" s="43" customFormat="1" ht="15" x14ac:dyDescent="0.25">
      <c r="A717" s="71" t="s">
        <v>1529</v>
      </c>
      <c r="B717" s="50" t="s">
        <v>1530</v>
      </c>
      <c r="C717" s="51">
        <v>7.2</v>
      </c>
      <c r="D717" s="52">
        <v>1.3154999999999999</v>
      </c>
      <c r="E717" s="77" t="s">
        <v>150</v>
      </c>
      <c r="G717" s="42"/>
      <c r="H717" s="53">
        <v>45631</v>
      </c>
    </row>
    <row r="718" spans="1:8" s="43" customFormat="1" ht="15" x14ac:dyDescent="0.25">
      <c r="A718" s="67" t="s">
        <v>1531</v>
      </c>
      <c r="B718" s="43" t="s">
        <v>1532</v>
      </c>
      <c r="C718" s="60">
        <v>2.2000000000000002</v>
      </c>
      <c r="D718" s="61">
        <v>0.59140000000000004</v>
      </c>
      <c r="E718" s="59" t="s">
        <v>150</v>
      </c>
      <c r="G718" s="42"/>
      <c r="H718" s="53">
        <v>45632</v>
      </c>
    </row>
    <row r="719" spans="1:8" s="43" customFormat="1" ht="15" x14ac:dyDescent="0.25">
      <c r="A719" s="67" t="s">
        <v>1533</v>
      </c>
      <c r="B719" s="43" t="s">
        <v>1534</v>
      </c>
      <c r="C719" s="60">
        <v>7.2</v>
      </c>
      <c r="D719" s="61">
        <v>2.1808000000000001</v>
      </c>
      <c r="E719" s="59" t="s">
        <v>175</v>
      </c>
      <c r="G719" s="42"/>
      <c r="H719" s="53">
        <v>45633</v>
      </c>
    </row>
    <row r="720" spans="1:8" s="43" customFormat="1" ht="15" x14ac:dyDescent="0.25">
      <c r="A720" s="67" t="s">
        <v>1535</v>
      </c>
      <c r="B720" s="43" t="s">
        <v>1536</v>
      </c>
      <c r="C720" s="60">
        <v>5.0999999999999996</v>
      </c>
      <c r="D720" s="61">
        <v>1.5934999999999999</v>
      </c>
      <c r="E720" s="59" t="s">
        <v>150</v>
      </c>
      <c r="G720" s="42"/>
      <c r="H720" s="53">
        <v>45634</v>
      </c>
    </row>
    <row r="721" spans="1:8" s="43" customFormat="1" ht="15" x14ac:dyDescent="0.25">
      <c r="A721" s="67" t="s">
        <v>1537</v>
      </c>
      <c r="B721" s="43" t="s">
        <v>1538</v>
      </c>
      <c r="C721" s="60">
        <v>3.9</v>
      </c>
      <c r="D721" s="61">
        <v>0.78359999999999996</v>
      </c>
      <c r="E721" s="59" t="s">
        <v>150</v>
      </c>
      <c r="G721" s="42"/>
      <c r="H721" s="53">
        <v>45635</v>
      </c>
    </row>
    <row r="722" spans="1:8" s="43" customFormat="1" ht="15" x14ac:dyDescent="0.25">
      <c r="A722" s="71" t="s">
        <v>1539</v>
      </c>
      <c r="B722" s="50" t="s">
        <v>1540</v>
      </c>
      <c r="C722" s="51">
        <v>8.4</v>
      </c>
      <c r="D722" s="52">
        <v>6.4650999999999996</v>
      </c>
      <c r="E722" s="77" t="s">
        <v>175</v>
      </c>
      <c r="G722" s="42"/>
      <c r="H722" s="53">
        <v>45636</v>
      </c>
    </row>
    <row r="723" spans="1:8" s="43" customFormat="1" ht="15" x14ac:dyDescent="0.25">
      <c r="A723" s="67" t="s">
        <v>1541</v>
      </c>
      <c r="B723" s="43" t="s">
        <v>1542</v>
      </c>
      <c r="C723" s="60">
        <v>3.3</v>
      </c>
      <c r="D723" s="61">
        <v>2.6027</v>
      </c>
      <c r="E723" s="59" t="s">
        <v>150</v>
      </c>
      <c r="G723" s="42"/>
      <c r="H723" s="53">
        <v>45637</v>
      </c>
    </row>
    <row r="724" spans="1:8" s="43" customFormat="1" ht="15" x14ac:dyDescent="0.25">
      <c r="A724" s="67" t="s">
        <v>1543</v>
      </c>
      <c r="B724" s="43" t="s">
        <v>1544</v>
      </c>
      <c r="C724" s="60">
        <v>2.6</v>
      </c>
      <c r="D724" s="61">
        <v>1.159</v>
      </c>
      <c r="E724" s="59" t="s">
        <v>150</v>
      </c>
      <c r="G724" s="42"/>
      <c r="H724" s="53">
        <v>45638</v>
      </c>
    </row>
    <row r="725" spans="1:8" s="43" customFormat="1" ht="15" x14ac:dyDescent="0.25">
      <c r="A725" s="67" t="s">
        <v>1545</v>
      </c>
      <c r="B725" s="43" t="s">
        <v>1546</v>
      </c>
      <c r="C725" s="60">
        <v>6.6</v>
      </c>
      <c r="D725" s="61">
        <v>5.6585999999999999</v>
      </c>
      <c r="E725" s="59" t="s">
        <v>175</v>
      </c>
      <c r="G725" s="42"/>
      <c r="H725" s="53">
        <v>45639</v>
      </c>
    </row>
    <row r="726" spans="1:8" s="43" customFormat="1" ht="15" x14ac:dyDescent="0.25">
      <c r="A726" s="67" t="s">
        <v>1547</v>
      </c>
      <c r="B726" s="43" t="s">
        <v>1548</v>
      </c>
      <c r="C726" s="60">
        <v>3</v>
      </c>
      <c r="D726" s="61">
        <v>2.2852000000000001</v>
      </c>
      <c r="E726" s="59" t="s">
        <v>175</v>
      </c>
      <c r="G726" s="42"/>
      <c r="H726" s="53">
        <v>45640</v>
      </c>
    </row>
    <row r="727" spans="1:8" s="43" customFormat="1" ht="15" x14ac:dyDescent="0.25">
      <c r="A727" s="71" t="s">
        <v>1549</v>
      </c>
      <c r="B727" s="50" t="s">
        <v>1550</v>
      </c>
      <c r="C727" s="51">
        <v>2.2999999999999998</v>
      </c>
      <c r="D727" s="52">
        <v>1.8939999999999999</v>
      </c>
      <c r="E727" s="77" t="s">
        <v>150</v>
      </c>
      <c r="G727" s="42"/>
      <c r="H727" s="53">
        <v>45641</v>
      </c>
    </row>
    <row r="728" spans="1:8" s="43" customFormat="1" ht="15" x14ac:dyDescent="0.25">
      <c r="A728" s="67" t="s">
        <v>1551</v>
      </c>
      <c r="B728" s="43" t="s">
        <v>1552</v>
      </c>
      <c r="C728" s="60">
        <v>6.3</v>
      </c>
      <c r="D728" s="61">
        <v>3.2799</v>
      </c>
      <c r="E728" s="59" t="s">
        <v>150</v>
      </c>
      <c r="G728" s="42"/>
      <c r="H728" s="53">
        <v>45642</v>
      </c>
    </row>
    <row r="729" spans="1:8" s="43" customFormat="1" ht="15" x14ac:dyDescent="0.25">
      <c r="A729" s="67" t="s">
        <v>1553</v>
      </c>
      <c r="B729" s="43" t="s">
        <v>1554</v>
      </c>
      <c r="C729" s="60">
        <v>4.0999999999999996</v>
      </c>
      <c r="D729" s="61">
        <v>2.5684999999999998</v>
      </c>
      <c r="E729" s="59" t="s">
        <v>150</v>
      </c>
      <c r="G729" s="42"/>
      <c r="H729" s="53">
        <v>45643</v>
      </c>
    </row>
    <row r="730" spans="1:8" s="43" customFormat="1" ht="15" x14ac:dyDescent="0.25">
      <c r="A730" s="67" t="s">
        <v>1555</v>
      </c>
      <c r="B730" s="43" t="s">
        <v>1556</v>
      </c>
      <c r="C730" s="60">
        <v>2.2999999999999998</v>
      </c>
      <c r="D730" s="61">
        <v>1.3873</v>
      </c>
      <c r="E730" s="59" t="s">
        <v>150</v>
      </c>
      <c r="G730" s="42"/>
      <c r="H730" s="53">
        <v>45644</v>
      </c>
    </row>
    <row r="731" spans="1:8" s="43" customFormat="1" ht="15" x14ac:dyDescent="0.25">
      <c r="A731" s="67" t="s">
        <v>1557</v>
      </c>
      <c r="B731" s="43" t="s">
        <v>1558</v>
      </c>
      <c r="C731" s="60">
        <v>3.9</v>
      </c>
      <c r="D731" s="61">
        <v>2.5182000000000002</v>
      </c>
      <c r="E731" s="59" t="s">
        <v>175</v>
      </c>
      <c r="G731" s="42"/>
      <c r="H731" s="53">
        <v>45645</v>
      </c>
    </row>
    <row r="732" spans="1:8" s="43" customFormat="1" ht="15" x14ac:dyDescent="0.25">
      <c r="A732" s="71" t="s">
        <v>1559</v>
      </c>
      <c r="B732" s="50" t="s">
        <v>1560</v>
      </c>
      <c r="C732" s="51">
        <v>1.4</v>
      </c>
      <c r="D732" s="52">
        <v>0.79549999999999998</v>
      </c>
      <c r="E732" s="77" t="s">
        <v>150</v>
      </c>
      <c r="G732" s="42"/>
      <c r="H732" s="53">
        <v>45646</v>
      </c>
    </row>
    <row r="733" spans="1:8" s="43" customFormat="1" ht="15" x14ac:dyDescent="0.25">
      <c r="A733" s="67" t="s">
        <v>1561</v>
      </c>
      <c r="B733" s="43" t="s">
        <v>1562</v>
      </c>
      <c r="C733" s="60">
        <v>3.6</v>
      </c>
      <c r="D733" s="61">
        <v>1.6713</v>
      </c>
      <c r="E733" s="59" t="s">
        <v>150</v>
      </c>
      <c r="G733" s="42"/>
      <c r="H733" s="53">
        <v>45647</v>
      </c>
    </row>
    <row r="734" spans="1:8" s="43" customFormat="1" ht="15" x14ac:dyDescent="0.25">
      <c r="A734" s="67" t="s">
        <v>1563</v>
      </c>
      <c r="B734" s="43" t="s">
        <v>1564</v>
      </c>
      <c r="C734" s="60">
        <v>1.4</v>
      </c>
      <c r="D734" s="61">
        <v>0.6179</v>
      </c>
      <c r="E734" s="59" t="s">
        <v>150</v>
      </c>
      <c r="G734" s="42"/>
      <c r="H734" s="53">
        <v>45648</v>
      </c>
    </row>
    <row r="735" spans="1:8" s="43" customFormat="1" ht="15" x14ac:dyDescent="0.25">
      <c r="A735" s="67" t="s">
        <v>1565</v>
      </c>
      <c r="B735" s="43" t="s">
        <v>1566</v>
      </c>
      <c r="C735" s="60">
        <v>3</v>
      </c>
      <c r="D735" s="61">
        <v>1.5923</v>
      </c>
      <c r="E735" s="59" t="s">
        <v>150</v>
      </c>
      <c r="G735" s="42"/>
      <c r="H735" s="53">
        <v>45649</v>
      </c>
    </row>
    <row r="736" spans="1:8" s="43" customFormat="1" ht="15" x14ac:dyDescent="0.25">
      <c r="A736" s="67" t="s">
        <v>1567</v>
      </c>
      <c r="B736" s="43" t="s">
        <v>1568</v>
      </c>
      <c r="C736" s="60">
        <v>2.2000000000000002</v>
      </c>
      <c r="D736" s="61">
        <v>0.71489999999999998</v>
      </c>
      <c r="E736" s="59" t="s">
        <v>150</v>
      </c>
      <c r="G736" s="42"/>
      <c r="H736" s="53">
        <v>45650</v>
      </c>
    </row>
    <row r="737" spans="1:8" s="43" customFormat="1" ht="15" x14ac:dyDescent="0.25">
      <c r="A737" s="71" t="s">
        <v>1569</v>
      </c>
      <c r="B737" s="50" t="s">
        <v>1570</v>
      </c>
      <c r="C737" s="51">
        <v>3.5</v>
      </c>
      <c r="D737" s="52">
        <v>1.484</v>
      </c>
      <c r="E737" s="77" t="s">
        <v>150</v>
      </c>
      <c r="G737" s="42"/>
      <c r="H737" s="53">
        <v>45651</v>
      </c>
    </row>
    <row r="738" spans="1:8" s="43" customFormat="1" ht="15" x14ac:dyDescent="0.25">
      <c r="A738" s="67" t="s">
        <v>1571</v>
      </c>
      <c r="B738" s="43" t="s">
        <v>1572</v>
      </c>
      <c r="C738" s="60">
        <v>2.9</v>
      </c>
      <c r="D738" s="61">
        <v>1.0619000000000001</v>
      </c>
      <c r="E738" s="59" t="s">
        <v>150</v>
      </c>
      <c r="G738" s="42"/>
      <c r="H738" s="53">
        <v>45652</v>
      </c>
    </row>
    <row r="739" spans="1:8" s="43" customFormat="1" ht="15" x14ac:dyDescent="0.25">
      <c r="A739" s="67" t="s">
        <v>1573</v>
      </c>
      <c r="B739" s="43" t="s">
        <v>1574</v>
      </c>
      <c r="C739" s="60">
        <v>2.6</v>
      </c>
      <c r="D739" s="61">
        <v>0.78139999999999998</v>
      </c>
      <c r="E739" s="59" t="s">
        <v>150</v>
      </c>
      <c r="G739" s="42"/>
      <c r="H739" s="53">
        <v>45653</v>
      </c>
    </row>
    <row r="740" spans="1:8" s="43" customFormat="1" ht="15" x14ac:dyDescent="0.25">
      <c r="A740" s="67" t="s">
        <v>1575</v>
      </c>
      <c r="B740" s="43" t="s">
        <v>1576</v>
      </c>
      <c r="C740" s="60">
        <v>4.4000000000000004</v>
      </c>
      <c r="D740" s="61">
        <v>1.4006000000000001</v>
      </c>
      <c r="E740" s="59" t="s">
        <v>150</v>
      </c>
      <c r="G740" s="42"/>
      <c r="H740" s="53">
        <v>45654</v>
      </c>
    </row>
    <row r="741" spans="1:8" s="43" customFormat="1" ht="15" x14ac:dyDescent="0.25">
      <c r="A741" s="67" t="s">
        <v>1577</v>
      </c>
      <c r="B741" s="43" t="s">
        <v>1578</v>
      </c>
      <c r="C741" s="60">
        <v>2.9</v>
      </c>
      <c r="D741" s="61">
        <v>1.0049999999999999</v>
      </c>
      <c r="E741" s="59" t="s">
        <v>150</v>
      </c>
      <c r="G741" s="42"/>
      <c r="H741" s="53">
        <v>45655</v>
      </c>
    </row>
    <row r="742" spans="1:8" s="43" customFormat="1" ht="15" x14ac:dyDescent="0.25">
      <c r="A742" s="71" t="s">
        <v>1579</v>
      </c>
      <c r="B742" s="50" t="s">
        <v>1580</v>
      </c>
      <c r="C742" s="51">
        <v>24</v>
      </c>
      <c r="D742" s="52">
        <v>31.859300000000001</v>
      </c>
      <c r="E742" s="77" t="s">
        <v>175</v>
      </c>
      <c r="G742" s="42"/>
      <c r="H742" s="53">
        <v>45656</v>
      </c>
    </row>
    <row r="743" spans="1:8" s="43" customFormat="1" ht="15" x14ac:dyDescent="0.25">
      <c r="A743" s="67" t="s">
        <v>1581</v>
      </c>
      <c r="B743" s="43" t="s">
        <v>1582</v>
      </c>
      <c r="C743" s="60">
        <v>14.9</v>
      </c>
      <c r="D743" s="61">
        <v>7.6936999999999998</v>
      </c>
      <c r="E743" s="59" t="s">
        <v>150</v>
      </c>
      <c r="G743" s="42"/>
      <c r="H743" s="53">
        <v>45657</v>
      </c>
    </row>
    <row r="744" spans="1:8" s="43" customFormat="1" ht="15" x14ac:dyDescent="0.25">
      <c r="A744" s="67" t="s">
        <v>1583</v>
      </c>
      <c r="B744" s="43" t="s">
        <v>1584</v>
      </c>
      <c r="C744" s="60">
        <v>6.1</v>
      </c>
      <c r="D744" s="61">
        <v>4.9618000000000002</v>
      </c>
      <c r="E744" s="59" t="s">
        <v>175</v>
      </c>
      <c r="G744" s="42"/>
      <c r="H744" s="53">
        <v>45658</v>
      </c>
    </row>
    <row r="745" spans="1:8" s="43" customFormat="1" ht="15" x14ac:dyDescent="0.25">
      <c r="A745" s="67" t="s">
        <v>1585</v>
      </c>
      <c r="B745" s="43" t="s">
        <v>1586</v>
      </c>
      <c r="C745" s="60">
        <v>3</v>
      </c>
      <c r="D745" s="61">
        <v>5.9992000000000001</v>
      </c>
      <c r="E745" s="59" t="s">
        <v>175</v>
      </c>
      <c r="G745" s="42"/>
      <c r="H745" s="53">
        <v>45659</v>
      </c>
    </row>
    <row r="746" spans="1:8" s="43" customFormat="1" ht="15" x14ac:dyDescent="0.25">
      <c r="A746" s="67" t="s">
        <v>1587</v>
      </c>
      <c r="B746" s="43" t="s">
        <v>1588</v>
      </c>
      <c r="C746" s="60">
        <v>4.9000000000000004</v>
      </c>
      <c r="D746" s="61">
        <v>3.4056000000000002</v>
      </c>
      <c r="E746" s="59" t="s">
        <v>175</v>
      </c>
      <c r="G746" s="42"/>
      <c r="H746" s="53">
        <v>45660</v>
      </c>
    </row>
    <row r="747" spans="1:8" s="43" customFormat="1" ht="15" x14ac:dyDescent="0.25">
      <c r="A747" s="71" t="s">
        <v>1589</v>
      </c>
      <c r="B747" s="50" t="s">
        <v>1590</v>
      </c>
      <c r="C747" s="51">
        <v>3.9</v>
      </c>
      <c r="D747" s="52">
        <v>1.8642000000000001</v>
      </c>
      <c r="E747" s="77" t="s">
        <v>150</v>
      </c>
      <c r="G747" s="42"/>
      <c r="H747" s="53">
        <v>45661</v>
      </c>
    </row>
    <row r="748" spans="1:8" s="43" customFormat="1" ht="15" x14ac:dyDescent="0.25">
      <c r="A748" s="67" t="s">
        <v>1591</v>
      </c>
      <c r="B748" s="43" t="s">
        <v>1592</v>
      </c>
      <c r="C748" s="60">
        <v>6.3</v>
      </c>
      <c r="D748" s="61">
        <v>5.59</v>
      </c>
      <c r="E748" s="59" t="s">
        <v>175</v>
      </c>
      <c r="G748" s="42"/>
      <c r="H748" s="53">
        <v>45662</v>
      </c>
    </row>
    <row r="749" spans="1:8" s="43" customFormat="1" ht="15" x14ac:dyDescent="0.25">
      <c r="A749" s="67" t="s">
        <v>1593</v>
      </c>
      <c r="B749" s="43" t="s">
        <v>1594</v>
      </c>
      <c r="C749" s="60">
        <v>4.0999999999999996</v>
      </c>
      <c r="D749" s="61">
        <v>2.77</v>
      </c>
      <c r="E749" s="59" t="s">
        <v>150</v>
      </c>
      <c r="G749" s="42"/>
      <c r="H749" s="53">
        <v>45663</v>
      </c>
    </row>
    <row r="750" spans="1:8" s="43" customFormat="1" ht="15" x14ac:dyDescent="0.25">
      <c r="A750" s="67" t="s">
        <v>1595</v>
      </c>
      <c r="B750" s="43" t="s">
        <v>1596</v>
      </c>
      <c r="C750" s="60">
        <v>3.4</v>
      </c>
      <c r="D750" s="61">
        <v>1.6661999999999999</v>
      </c>
      <c r="E750" s="59" t="s">
        <v>150</v>
      </c>
      <c r="G750" s="42"/>
      <c r="H750" s="53">
        <v>45664</v>
      </c>
    </row>
    <row r="751" spans="1:8" s="43" customFormat="1" ht="15" x14ac:dyDescent="0.25">
      <c r="A751" s="67" t="s">
        <v>1597</v>
      </c>
      <c r="B751" s="43" t="s">
        <v>1598</v>
      </c>
      <c r="C751" s="60">
        <v>0</v>
      </c>
      <c r="D751" s="61">
        <v>0</v>
      </c>
      <c r="E751" s="59" t="s">
        <v>102</v>
      </c>
      <c r="G751" s="42"/>
      <c r="H751" s="53">
        <v>45665</v>
      </c>
    </row>
    <row r="752" spans="1:8" s="43" customFormat="1" ht="15" x14ac:dyDescent="0.25">
      <c r="A752" s="71" t="s">
        <v>1599</v>
      </c>
      <c r="B752" s="50" t="s">
        <v>1600</v>
      </c>
      <c r="C752" s="51">
        <v>0</v>
      </c>
      <c r="D752" s="52">
        <v>0</v>
      </c>
      <c r="E752" s="77" t="s">
        <v>102</v>
      </c>
      <c r="G752" s="42"/>
      <c r="H752" s="53">
        <v>45666</v>
      </c>
    </row>
    <row r="753" spans="1:8" s="43" customFormat="1" ht="15" x14ac:dyDescent="0.25">
      <c r="A753" s="67" t="s">
        <v>1601</v>
      </c>
      <c r="B753" s="43" t="s">
        <v>1602</v>
      </c>
      <c r="C753" s="60">
        <v>4.3</v>
      </c>
      <c r="D753" s="61">
        <v>1.6221000000000001</v>
      </c>
      <c r="E753" s="59" t="s">
        <v>150</v>
      </c>
      <c r="G753" s="42"/>
      <c r="H753" s="53">
        <v>45667</v>
      </c>
    </row>
    <row r="754" spans="1:8" s="43" customFormat="1" ht="15" x14ac:dyDescent="0.25">
      <c r="A754" s="67" t="s">
        <v>1603</v>
      </c>
      <c r="B754" s="43" t="s">
        <v>1604</v>
      </c>
      <c r="C754" s="60">
        <v>2.7</v>
      </c>
      <c r="D754" s="61">
        <v>1.0390999999999999</v>
      </c>
      <c r="E754" s="59" t="s">
        <v>150</v>
      </c>
      <c r="G754" s="42"/>
      <c r="H754" s="53">
        <v>45668</v>
      </c>
    </row>
    <row r="755" spans="1:8" s="43" customFormat="1" ht="15" x14ac:dyDescent="0.25">
      <c r="A755" s="67" t="s">
        <v>1605</v>
      </c>
      <c r="B755" s="43" t="s">
        <v>1606</v>
      </c>
      <c r="C755" s="60">
        <v>8.9</v>
      </c>
      <c r="D755" s="61">
        <v>4.4265999999999996</v>
      </c>
      <c r="E755" s="59" t="s">
        <v>150</v>
      </c>
      <c r="G755" s="42"/>
      <c r="H755" s="53">
        <v>45669</v>
      </c>
    </row>
    <row r="756" spans="1:8" s="43" customFormat="1" ht="15" x14ac:dyDescent="0.25">
      <c r="A756" s="67" t="s">
        <v>1607</v>
      </c>
      <c r="B756" s="43" t="s">
        <v>1608</v>
      </c>
      <c r="C756" s="60">
        <v>3.2</v>
      </c>
      <c r="D756" s="61">
        <v>0.96699999999999997</v>
      </c>
      <c r="E756" s="59" t="s">
        <v>175</v>
      </c>
      <c r="G756" s="42"/>
      <c r="H756" s="53">
        <v>45670</v>
      </c>
    </row>
    <row r="757" spans="1:8" s="43" customFormat="1" ht="15" x14ac:dyDescent="0.25">
      <c r="A757" s="71" t="s">
        <v>1609</v>
      </c>
      <c r="B757" s="50" t="s">
        <v>1610</v>
      </c>
      <c r="C757" s="51">
        <v>2.6</v>
      </c>
      <c r="D757" s="52">
        <v>0.66690000000000005</v>
      </c>
      <c r="E757" s="77" t="s">
        <v>150</v>
      </c>
      <c r="G757" s="42"/>
      <c r="H757" s="53">
        <v>45671</v>
      </c>
    </row>
    <row r="758" spans="1:8" s="43" customFormat="1" ht="15" x14ac:dyDescent="0.25">
      <c r="A758" s="67" t="s">
        <v>1611</v>
      </c>
      <c r="B758" s="43" t="s">
        <v>1612</v>
      </c>
      <c r="C758" s="60">
        <v>12.3</v>
      </c>
      <c r="D758" s="61">
        <v>9.3388000000000009</v>
      </c>
      <c r="E758" s="59" t="s">
        <v>150</v>
      </c>
      <c r="G758" s="42"/>
      <c r="H758" s="53">
        <v>45672</v>
      </c>
    </row>
    <row r="759" spans="1:8" s="43" customFormat="1" ht="15" x14ac:dyDescent="0.25">
      <c r="A759" s="67" t="s">
        <v>1613</v>
      </c>
      <c r="B759" s="43" t="s">
        <v>1614</v>
      </c>
      <c r="C759" s="60">
        <v>7</v>
      </c>
      <c r="D759" s="61">
        <v>5.9241000000000001</v>
      </c>
      <c r="E759" s="59" t="s">
        <v>150</v>
      </c>
      <c r="G759" s="42"/>
      <c r="H759" s="53">
        <v>45673</v>
      </c>
    </row>
    <row r="760" spans="1:8" s="43" customFormat="1" ht="15" x14ac:dyDescent="0.25">
      <c r="A760" s="67" t="s">
        <v>62</v>
      </c>
      <c r="B760" s="43" t="s">
        <v>1615</v>
      </c>
      <c r="C760" s="60">
        <v>8.8000000000000007</v>
      </c>
      <c r="D760" s="61">
        <v>7.4996</v>
      </c>
      <c r="E760" s="59" t="s">
        <v>150</v>
      </c>
      <c r="G760" s="42"/>
      <c r="H760" s="53">
        <v>45674</v>
      </c>
    </row>
    <row r="761" spans="1:8" s="43" customFormat="1" ht="15" x14ac:dyDescent="0.25">
      <c r="A761" s="67" t="s">
        <v>1616</v>
      </c>
      <c r="B761" s="43" t="s">
        <v>1617</v>
      </c>
      <c r="C761" s="60">
        <v>5.3</v>
      </c>
      <c r="D761" s="61">
        <v>4.1807999999999996</v>
      </c>
      <c r="E761" s="59" t="s">
        <v>248</v>
      </c>
      <c r="G761" s="42"/>
      <c r="H761" s="53">
        <v>45675</v>
      </c>
    </row>
    <row r="762" spans="1:8" s="43" customFormat="1" ht="15" x14ac:dyDescent="0.25">
      <c r="A762" s="71" t="s">
        <v>1618</v>
      </c>
      <c r="B762" s="50" t="s">
        <v>1619</v>
      </c>
      <c r="C762" s="51">
        <v>3.8</v>
      </c>
      <c r="D762" s="52">
        <v>2.9988000000000001</v>
      </c>
      <c r="E762" s="77" t="s">
        <v>300</v>
      </c>
      <c r="G762" s="42"/>
      <c r="H762" s="53">
        <v>45676</v>
      </c>
    </row>
    <row r="763" spans="1:8" s="43" customFormat="1" ht="15" x14ac:dyDescent="0.25">
      <c r="A763" s="67" t="s">
        <v>1620</v>
      </c>
      <c r="B763" s="43" t="s">
        <v>1621</v>
      </c>
      <c r="C763" s="60">
        <v>5</v>
      </c>
      <c r="D763" s="61">
        <v>3.2168999999999999</v>
      </c>
      <c r="E763" s="59" t="s">
        <v>150</v>
      </c>
      <c r="G763" s="42"/>
      <c r="H763" s="53">
        <v>45677</v>
      </c>
    </row>
    <row r="764" spans="1:8" s="43" customFormat="1" ht="15" x14ac:dyDescent="0.25">
      <c r="A764" s="67" t="s">
        <v>1622</v>
      </c>
      <c r="B764" s="43" t="s">
        <v>1623</v>
      </c>
      <c r="C764" s="60">
        <v>3.7</v>
      </c>
      <c r="D764" s="61">
        <v>1.6609</v>
      </c>
      <c r="E764" s="59" t="s">
        <v>150</v>
      </c>
      <c r="G764" s="42"/>
      <c r="H764" s="53">
        <v>45678</v>
      </c>
    </row>
    <row r="765" spans="1:8" s="43" customFormat="1" ht="15" x14ac:dyDescent="0.25">
      <c r="A765" s="68" t="s">
        <v>1624</v>
      </c>
      <c r="B765" s="62" t="s">
        <v>1625</v>
      </c>
      <c r="C765" s="63">
        <v>2.5</v>
      </c>
      <c r="D765" s="64">
        <v>1.4489000000000001</v>
      </c>
      <c r="E765" s="59" t="s">
        <v>175</v>
      </c>
      <c r="G765" s="42"/>
      <c r="H765" s="53">
        <v>45679</v>
      </c>
    </row>
    <row r="766" spans="1:8" s="43" customFormat="1" ht="15" x14ac:dyDescent="0.25">
      <c r="A766" s="68" t="s">
        <v>1626</v>
      </c>
      <c r="B766" s="62" t="s">
        <v>1627</v>
      </c>
      <c r="C766" s="63">
        <v>11.7</v>
      </c>
      <c r="D766" s="64">
        <v>9.4303000000000008</v>
      </c>
      <c r="E766" s="59" t="s">
        <v>175</v>
      </c>
      <c r="G766" s="42"/>
      <c r="H766" s="53">
        <v>45680</v>
      </c>
    </row>
    <row r="767" spans="1:8" s="43" customFormat="1" ht="15" x14ac:dyDescent="0.25">
      <c r="A767" s="72" t="s">
        <v>1628</v>
      </c>
      <c r="B767" s="73" t="s">
        <v>1629</v>
      </c>
      <c r="C767" s="74">
        <v>7.5</v>
      </c>
      <c r="D767" s="75">
        <v>4.0629999999999997</v>
      </c>
      <c r="E767" s="77" t="s">
        <v>175</v>
      </c>
      <c r="G767" s="42"/>
      <c r="H767" s="53">
        <v>45681</v>
      </c>
    </row>
    <row r="768" spans="1:8" s="43" customFormat="1" ht="15" x14ac:dyDescent="0.25">
      <c r="A768" s="67" t="s">
        <v>1630</v>
      </c>
      <c r="B768" s="43" t="s">
        <v>1631</v>
      </c>
      <c r="C768" s="61">
        <v>8.5</v>
      </c>
      <c r="D768" s="61">
        <v>3.7683</v>
      </c>
      <c r="E768" s="59" t="s">
        <v>150</v>
      </c>
      <c r="G768" s="42"/>
      <c r="H768" s="53">
        <v>45682</v>
      </c>
    </row>
    <row r="769" spans="1:8" s="43" customFormat="1" ht="15" x14ac:dyDescent="0.25">
      <c r="A769" s="67" t="s">
        <v>1632</v>
      </c>
      <c r="B769" s="43" t="s">
        <v>1633</v>
      </c>
      <c r="C769" s="61">
        <v>4</v>
      </c>
      <c r="D769" s="61">
        <v>1.3612</v>
      </c>
      <c r="E769" s="59" t="s">
        <v>248</v>
      </c>
      <c r="G769" s="42"/>
      <c r="H769" s="53">
        <v>45683</v>
      </c>
    </row>
    <row r="770" spans="1:8" s="43" customFormat="1" ht="15" x14ac:dyDescent="0.25">
      <c r="A770" s="67" t="s">
        <v>1634</v>
      </c>
      <c r="B770" s="43" t="s">
        <v>1635</v>
      </c>
      <c r="C770" s="61">
        <v>3</v>
      </c>
      <c r="D770" s="61">
        <v>0.97619999999999996</v>
      </c>
      <c r="E770" s="59" t="s">
        <v>300</v>
      </c>
      <c r="G770" s="42"/>
      <c r="H770" s="53">
        <v>45684</v>
      </c>
    </row>
    <row r="771" spans="1:8" s="43" customFormat="1" ht="15" x14ac:dyDescent="0.25">
      <c r="A771" s="67" t="s">
        <v>1636</v>
      </c>
      <c r="B771" s="43" t="s">
        <v>1637</v>
      </c>
      <c r="C771" s="61">
        <v>3.8</v>
      </c>
      <c r="D771" s="61">
        <v>1.2934000000000001</v>
      </c>
      <c r="E771" s="59" t="s">
        <v>150</v>
      </c>
      <c r="G771" s="42"/>
      <c r="H771" s="53">
        <v>45685</v>
      </c>
    </row>
    <row r="772" spans="1:8" s="43" customFormat="1" ht="15" x14ac:dyDescent="0.25">
      <c r="A772" s="71" t="s">
        <v>1638</v>
      </c>
      <c r="B772" s="50" t="s">
        <v>1639</v>
      </c>
      <c r="C772" s="76">
        <v>9.6</v>
      </c>
      <c r="D772" s="50">
        <v>5.4790000000000001</v>
      </c>
      <c r="E772" s="77" t="s">
        <v>150</v>
      </c>
      <c r="G772" s="42"/>
      <c r="H772" s="53">
        <v>45686</v>
      </c>
    </row>
    <row r="773" spans="1:8" s="43" customFormat="1" ht="15" x14ac:dyDescent="0.25">
      <c r="A773" s="67" t="s">
        <v>1640</v>
      </c>
      <c r="B773" s="43" t="s">
        <v>1641</v>
      </c>
      <c r="C773" s="65">
        <v>4.5999999999999996</v>
      </c>
      <c r="D773" s="43">
        <v>2.7646000000000002</v>
      </c>
      <c r="E773" s="59" t="s">
        <v>150</v>
      </c>
      <c r="G773" s="42"/>
      <c r="H773" s="53">
        <v>45687</v>
      </c>
    </row>
    <row r="774" spans="1:8" s="43" customFormat="1" ht="15" x14ac:dyDescent="0.25">
      <c r="A774" s="67" t="s">
        <v>1642</v>
      </c>
      <c r="B774" s="43" t="s">
        <v>1643</v>
      </c>
      <c r="C774" s="65">
        <v>2.6</v>
      </c>
      <c r="D774" s="43">
        <v>1.8270999999999999</v>
      </c>
      <c r="E774" s="59" t="s">
        <v>150</v>
      </c>
      <c r="G774" s="42"/>
      <c r="H774" s="53">
        <v>45688</v>
      </c>
    </row>
    <row r="775" spans="1:8" s="43" customFormat="1" ht="15" x14ac:dyDescent="0.25">
      <c r="A775" s="67" t="s">
        <v>1644</v>
      </c>
      <c r="B775" s="43" t="s">
        <v>1645</v>
      </c>
      <c r="C775" s="65">
        <v>8.1</v>
      </c>
      <c r="D775" s="43">
        <v>3.2450999999999999</v>
      </c>
      <c r="E775" s="59" t="s">
        <v>150</v>
      </c>
      <c r="G775" s="42"/>
      <c r="H775" s="53">
        <v>45689</v>
      </c>
    </row>
    <row r="776" spans="1:8" ht="15" x14ac:dyDescent="0.25">
      <c r="A776" s="69" t="s">
        <v>1646</v>
      </c>
      <c r="B776" s="1" t="s">
        <v>1647</v>
      </c>
      <c r="C776" s="56">
        <v>5.8</v>
      </c>
      <c r="D776" s="1">
        <v>2.0823999999999998</v>
      </c>
      <c r="E776" s="78" t="s">
        <v>150</v>
      </c>
      <c r="G776" s="42"/>
      <c r="H776" s="53">
        <v>45690</v>
      </c>
    </row>
    <row r="777" spans="1:8" ht="15" x14ac:dyDescent="0.25">
      <c r="A777" s="70" t="s">
        <v>1648</v>
      </c>
      <c r="B777" s="33" t="s">
        <v>1649</v>
      </c>
      <c r="C777" s="66">
        <v>2.1</v>
      </c>
      <c r="D777" s="33">
        <v>1.5219</v>
      </c>
      <c r="E777" s="79" t="s">
        <v>150</v>
      </c>
      <c r="H777" s="53">
        <v>45691</v>
      </c>
    </row>
    <row r="778" spans="1:8" ht="15" x14ac:dyDescent="0.25">
      <c r="A778" s="69" t="s">
        <v>1650</v>
      </c>
      <c r="B778" s="1" t="s">
        <v>1651</v>
      </c>
      <c r="C778" s="56">
        <v>0</v>
      </c>
      <c r="D778" s="1">
        <v>0</v>
      </c>
      <c r="E778" s="78" t="s">
        <v>102</v>
      </c>
      <c r="H778" s="53">
        <v>45692</v>
      </c>
    </row>
    <row r="779" spans="1:8" ht="15" x14ac:dyDescent="0.25">
      <c r="A779" s="69" t="s">
        <v>1652</v>
      </c>
      <c r="B779" s="1" t="s">
        <v>1653</v>
      </c>
      <c r="C779" s="56">
        <v>0</v>
      </c>
      <c r="D779" s="1">
        <v>0</v>
      </c>
      <c r="E779" s="78" t="s">
        <v>102</v>
      </c>
      <c r="H779" s="53">
        <v>45693</v>
      </c>
    </row>
    <row r="780" spans="1:8" ht="15" x14ac:dyDescent="0.25">
      <c r="A780" s="69" t="s">
        <v>1654</v>
      </c>
      <c r="B780" s="1" t="s">
        <v>1655</v>
      </c>
      <c r="C780" s="56">
        <v>8.1</v>
      </c>
      <c r="D780" s="1">
        <v>5.3989000000000003</v>
      </c>
      <c r="E780" s="78" t="s">
        <v>150</v>
      </c>
      <c r="H780" s="53">
        <v>45694</v>
      </c>
    </row>
    <row r="781" spans="1:8" ht="15" x14ac:dyDescent="0.25">
      <c r="A781" s="69" t="s">
        <v>1656</v>
      </c>
      <c r="B781" s="1" t="s">
        <v>1657</v>
      </c>
      <c r="C781" s="56">
        <v>18.2</v>
      </c>
      <c r="D781" s="1">
        <v>5.0513000000000003</v>
      </c>
      <c r="E781" s="78" t="s">
        <v>150</v>
      </c>
      <c r="H781" s="53">
        <v>45695</v>
      </c>
    </row>
    <row r="782" spans="1:8" ht="15" x14ac:dyDescent="0.25">
      <c r="A782" s="70" t="s">
        <v>1658</v>
      </c>
      <c r="B782" s="33" t="s">
        <v>1659</v>
      </c>
      <c r="C782" s="66">
        <v>7.8</v>
      </c>
      <c r="D782" s="33">
        <v>2.0977999999999999</v>
      </c>
      <c r="E782" s="79" t="s">
        <v>150</v>
      </c>
      <c r="H782" s="53">
        <v>45696</v>
      </c>
    </row>
    <row r="783" spans="1:8" ht="15" x14ac:dyDescent="0.25">
      <c r="A783" s="69" t="s">
        <v>1660</v>
      </c>
      <c r="B783" s="1" t="s">
        <v>1661</v>
      </c>
      <c r="C783" s="56">
        <v>3.5</v>
      </c>
      <c r="D783" s="1">
        <v>0.67649999999999999</v>
      </c>
      <c r="E783" s="78" t="s">
        <v>150</v>
      </c>
      <c r="H783" s="53">
        <v>45697</v>
      </c>
    </row>
    <row r="784" spans="1:8" ht="15" x14ac:dyDescent="0.25">
      <c r="A784" s="69" t="s">
        <v>1662</v>
      </c>
      <c r="B784" s="1" t="s">
        <v>1663</v>
      </c>
      <c r="C784" s="56">
        <v>4.8</v>
      </c>
      <c r="D784" s="1">
        <v>1.2858000000000001</v>
      </c>
      <c r="E784" s="78" t="s">
        <v>150</v>
      </c>
      <c r="H784" s="53">
        <v>45698</v>
      </c>
    </row>
    <row r="785" spans="1:8" ht="15" x14ac:dyDescent="0.25">
      <c r="A785" s="70" t="s">
        <v>1664</v>
      </c>
      <c r="B785" s="33" t="s">
        <v>1665</v>
      </c>
      <c r="C785" s="66">
        <v>2.1</v>
      </c>
      <c r="D785" s="33">
        <v>0.27129999999999999</v>
      </c>
      <c r="E785" s="79" t="s">
        <v>150</v>
      </c>
      <c r="H785" s="53">
        <v>45699</v>
      </c>
    </row>
    <row r="786" spans="1:8" ht="15" x14ac:dyDescent="0.25">
      <c r="A786"/>
      <c r="B786"/>
      <c r="C786"/>
      <c r="D786"/>
      <c r="E786"/>
      <c r="F786"/>
      <c r="H786" s="53">
        <v>45700</v>
      </c>
    </row>
    <row r="787" spans="1:8" ht="15" x14ac:dyDescent="0.25">
      <c r="A787"/>
      <c r="B787"/>
      <c r="C787"/>
      <c r="D787"/>
      <c r="E787"/>
      <c r="F787"/>
      <c r="H787" s="53">
        <v>45701</v>
      </c>
    </row>
    <row r="788" spans="1:8" ht="15" x14ac:dyDescent="0.25">
      <c r="A788"/>
      <c r="B788"/>
      <c r="C788"/>
      <c r="D788"/>
      <c r="E788"/>
      <c r="F788"/>
      <c r="H788" s="53">
        <v>45702</v>
      </c>
    </row>
    <row r="789" spans="1:8" ht="15" x14ac:dyDescent="0.25">
      <c r="H789" s="53">
        <v>45703</v>
      </c>
    </row>
    <row r="790" spans="1:8" ht="15" x14ac:dyDescent="0.25">
      <c r="H790" s="53">
        <v>45704</v>
      </c>
    </row>
    <row r="791" spans="1:8" ht="15" x14ac:dyDescent="0.25">
      <c r="H791" s="53">
        <v>45705</v>
      </c>
    </row>
    <row r="792" spans="1:8" ht="15" x14ac:dyDescent="0.25">
      <c r="H792" s="53">
        <v>45706</v>
      </c>
    </row>
    <row r="793" spans="1:8" ht="15" x14ac:dyDescent="0.25">
      <c r="H793" s="53">
        <v>45707</v>
      </c>
    </row>
    <row r="794" spans="1:8" ht="15" x14ac:dyDescent="0.25">
      <c r="H794" s="53">
        <v>45708</v>
      </c>
    </row>
    <row r="795" spans="1:8" ht="15" x14ac:dyDescent="0.25">
      <c r="H795" s="53">
        <v>45709</v>
      </c>
    </row>
    <row r="796" spans="1:8" ht="15" x14ac:dyDescent="0.25">
      <c r="H796" s="53">
        <v>45710</v>
      </c>
    </row>
    <row r="797" spans="1:8" ht="15" x14ac:dyDescent="0.25">
      <c r="H797" s="53">
        <v>45711</v>
      </c>
    </row>
    <row r="798" spans="1:8" ht="15" x14ac:dyDescent="0.25">
      <c r="H798" s="53">
        <v>45712</v>
      </c>
    </row>
    <row r="799" spans="1:8" ht="15" x14ac:dyDescent="0.25">
      <c r="H799" s="53">
        <v>45713</v>
      </c>
    </row>
    <row r="800" spans="1:8" ht="15" x14ac:dyDescent="0.25">
      <c r="H800" s="53">
        <v>45714</v>
      </c>
    </row>
    <row r="801" spans="8:8" ht="15" x14ac:dyDescent="0.25">
      <c r="H801" s="53">
        <v>45715</v>
      </c>
    </row>
    <row r="802" spans="8:8" ht="15" x14ac:dyDescent="0.25">
      <c r="H802" s="53">
        <v>45716</v>
      </c>
    </row>
    <row r="803" spans="8:8" ht="15" x14ac:dyDescent="0.25">
      <c r="H803" s="53">
        <v>45717</v>
      </c>
    </row>
    <row r="804" spans="8:8" ht="15" x14ac:dyDescent="0.25">
      <c r="H804" s="53">
        <v>45718</v>
      </c>
    </row>
    <row r="805" spans="8:8" ht="15" x14ac:dyDescent="0.25">
      <c r="H805" s="53">
        <v>45719</v>
      </c>
    </row>
    <row r="806" spans="8:8" ht="15" x14ac:dyDescent="0.25">
      <c r="H806" s="53">
        <v>45720</v>
      </c>
    </row>
    <row r="807" spans="8:8" ht="15" x14ac:dyDescent="0.25">
      <c r="H807" s="53">
        <v>45721</v>
      </c>
    </row>
    <row r="808" spans="8:8" ht="15" x14ac:dyDescent="0.25">
      <c r="H808" s="53">
        <v>45722</v>
      </c>
    </row>
    <row r="809" spans="8:8" ht="15" x14ac:dyDescent="0.25">
      <c r="H809" s="53">
        <v>45723</v>
      </c>
    </row>
    <row r="810" spans="8:8" ht="15" x14ac:dyDescent="0.25">
      <c r="H810" s="53">
        <v>45724</v>
      </c>
    </row>
    <row r="811" spans="8:8" ht="15" x14ac:dyDescent="0.25">
      <c r="H811" s="53">
        <v>45725</v>
      </c>
    </row>
    <row r="812" spans="8:8" ht="15" x14ac:dyDescent="0.25">
      <c r="H812" s="53">
        <v>45726</v>
      </c>
    </row>
    <row r="813" spans="8:8" ht="15" x14ac:dyDescent="0.25">
      <c r="H813" s="53">
        <v>45727</v>
      </c>
    </row>
    <row r="814" spans="8:8" ht="15" x14ac:dyDescent="0.25">
      <c r="H814" s="53">
        <v>45728</v>
      </c>
    </row>
    <row r="815" spans="8:8" ht="15" x14ac:dyDescent="0.25">
      <c r="H815" s="53">
        <v>45729</v>
      </c>
    </row>
    <row r="816" spans="8:8" ht="15" x14ac:dyDescent="0.25">
      <c r="H816" s="53">
        <v>45730</v>
      </c>
    </row>
    <row r="817" spans="8:8" ht="15" x14ac:dyDescent="0.25">
      <c r="H817" s="53">
        <v>45731</v>
      </c>
    </row>
    <row r="818" spans="8:8" ht="15" x14ac:dyDescent="0.25">
      <c r="H818" s="53">
        <v>45732</v>
      </c>
    </row>
    <row r="819" spans="8:8" ht="15" x14ac:dyDescent="0.25">
      <c r="H819" s="53">
        <v>45733</v>
      </c>
    </row>
    <row r="820" spans="8:8" ht="15" x14ac:dyDescent="0.25">
      <c r="H820" s="53">
        <v>45734</v>
      </c>
    </row>
    <row r="821" spans="8:8" ht="15" x14ac:dyDescent="0.25">
      <c r="H821" s="53">
        <v>45735</v>
      </c>
    </row>
    <row r="822" spans="8:8" ht="15" x14ac:dyDescent="0.25">
      <c r="H822" s="53">
        <v>45736</v>
      </c>
    </row>
    <row r="823" spans="8:8" ht="15" x14ac:dyDescent="0.25">
      <c r="H823" s="53">
        <v>45737</v>
      </c>
    </row>
    <row r="824" spans="8:8" ht="15" x14ac:dyDescent="0.25">
      <c r="H824" s="53">
        <v>45738</v>
      </c>
    </row>
    <row r="825" spans="8:8" ht="15" x14ac:dyDescent="0.25">
      <c r="H825" s="53">
        <v>45739</v>
      </c>
    </row>
    <row r="826" spans="8:8" ht="15" x14ac:dyDescent="0.25">
      <c r="H826" s="53">
        <v>45740</v>
      </c>
    </row>
    <row r="827" spans="8:8" ht="15" x14ac:dyDescent="0.25">
      <c r="H827" s="53">
        <v>45741</v>
      </c>
    </row>
    <row r="828" spans="8:8" ht="15" x14ac:dyDescent="0.25">
      <c r="H828" s="53">
        <v>45742</v>
      </c>
    </row>
    <row r="829" spans="8:8" ht="15" x14ac:dyDescent="0.25">
      <c r="H829" s="53">
        <v>45743</v>
      </c>
    </row>
    <row r="830" spans="8:8" ht="15" x14ac:dyDescent="0.25">
      <c r="H830" s="53">
        <v>45744</v>
      </c>
    </row>
    <row r="831" spans="8:8" ht="15" x14ac:dyDescent="0.25">
      <c r="H831" s="53">
        <v>45745</v>
      </c>
    </row>
    <row r="832" spans="8:8" ht="15" x14ac:dyDescent="0.25">
      <c r="H832" s="53">
        <v>45746</v>
      </c>
    </row>
    <row r="833" spans="8:8" ht="15" x14ac:dyDescent="0.25">
      <c r="H833" s="53">
        <v>45747</v>
      </c>
    </row>
    <row r="834" spans="8:8" ht="15" x14ac:dyDescent="0.25">
      <c r="H834" s="53">
        <v>45748</v>
      </c>
    </row>
    <row r="835" spans="8:8" ht="15" x14ac:dyDescent="0.25">
      <c r="H835" s="53">
        <v>45749</v>
      </c>
    </row>
    <row r="836" spans="8:8" ht="15" x14ac:dyDescent="0.25">
      <c r="H836" s="53">
        <v>45750</v>
      </c>
    </row>
    <row r="837" spans="8:8" ht="15" x14ac:dyDescent="0.25">
      <c r="H837" s="53">
        <v>45751</v>
      </c>
    </row>
    <row r="838" spans="8:8" ht="15" x14ac:dyDescent="0.25">
      <c r="H838" s="53">
        <v>45752</v>
      </c>
    </row>
    <row r="839" spans="8:8" ht="15" x14ac:dyDescent="0.25">
      <c r="H839" s="53">
        <v>45753</v>
      </c>
    </row>
    <row r="840" spans="8:8" ht="15" x14ac:dyDescent="0.25">
      <c r="H840" s="53">
        <v>45754</v>
      </c>
    </row>
    <row r="841" spans="8:8" ht="15" x14ac:dyDescent="0.25">
      <c r="H841" s="53">
        <v>45755</v>
      </c>
    </row>
    <row r="842" spans="8:8" ht="15" x14ac:dyDescent="0.25">
      <c r="H842" s="53">
        <v>45756</v>
      </c>
    </row>
    <row r="843" spans="8:8" ht="15" x14ac:dyDescent="0.25">
      <c r="H843" s="53">
        <v>45757</v>
      </c>
    </row>
    <row r="844" spans="8:8" ht="15" x14ac:dyDescent="0.25">
      <c r="H844" s="53">
        <v>45758</v>
      </c>
    </row>
    <row r="845" spans="8:8" ht="15" x14ac:dyDescent="0.25">
      <c r="H845" s="53">
        <v>45759</v>
      </c>
    </row>
    <row r="846" spans="8:8" ht="15" x14ac:dyDescent="0.25">
      <c r="H846" s="53">
        <v>45760</v>
      </c>
    </row>
    <row r="847" spans="8:8" ht="15" x14ac:dyDescent="0.25">
      <c r="H847" s="53">
        <v>45761</v>
      </c>
    </row>
    <row r="848" spans="8:8" ht="15" x14ac:dyDescent="0.25">
      <c r="H848" s="53">
        <v>45762</v>
      </c>
    </row>
    <row r="849" spans="8:8" ht="15" x14ac:dyDescent="0.25">
      <c r="H849" s="53">
        <v>45763</v>
      </c>
    </row>
    <row r="850" spans="8:8" ht="15" x14ac:dyDescent="0.25">
      <c r="H850" s="53">
        <v>45764</v>
      </c>
    </row>
    <row r="851" spans="8:8" ht="15" x14ac:dyDescent="0.25">
      <c r="H851" s="53">
        <v>45765</v>
      </c>
    </row>
    <row r="852" spans="8:8" ht="15" x14ac:dyDescent="0.25">
      <c r="H852" s="53">
        <v>45766</v>
      </c>
    </row>
    <row r="853" spans="8:8" ht="15" x14ac:dyDescent="0.25">
      <c r="H853" s="53">
        <v>45767</v>
      </c>
    </row>
    <row r="854" spans="8:8" ht="15" x14ac:dyDescent="0.25">
      <c r="H854" s="53">
        <v>45768</v>
      </c>
    </row>
    <row r="855" spans="8:8" ht="15" x14ac:dyDescent="0.25">
      <c r="H855" s="53">
        <v>45769</v>
      </c>
    </row>
    <row r="856" spans="8:8" ht="15" x14ac:dyDescent="0.25">
      <c r="H856" s="53">
        <v>45770</v>
      </c>
    </row>
    <row r="857" spans="8:8" ht="15" x14ac:dyDescent="0.25">
      <c r="H857" s="53">
        <v>45771</v>
      </c>
    </row>
    <row r="858" spans="8:8" ht="15" x14ac:dyDescent="0.25">
      <c r="H858" s="53">
        <v>45772</v>
      </c>
    </row>
    <row r="859" spans="8:8" ht="15" x14ac:dyDescent="0.25">
      <c r="H859" s="53">
        <v>45773</v>
      </c>
    </row>
    <row r="860" spans="8:8" ht="15" x14ac:dyDescent="0.25">
      <c r="H860" s="53">
        <v>45774</v>
      </c>
    </row>
    <row r="861" spans="8:8" ht="15" x14ac:dyDescent="0.25">
      <c r="H861" s="53">
        <v>45775</v>
      </c>
    </row>
    <row r="862" spans="8:8" ht="15" x14ac:dyDescent="0.25">
      <c r="H862" s="53">
        <v>45776</v>
      </c>
    </row>
    <row r="863" spans="8:8" ht="15" x14ac:dyDescent="0.25">
      <c r="H863" s="53">
        <v>45777</v>
      </c>
    </row>
    <row r="864" spans="8:8" ht="15" x14ac:dyDescent="0.25">
      <c r="H864" s="53">
        <v>45778</v>
      </c>
    </row>
    <row r="865" spans="8:8" ht="15" x14ac:dyDescent="0.25">
      <c r="H865" s="53">
        <v>45779</v>
      </c>
    </row>
    <row r="866" spans="8:8" ht="15" x14ac:dyDescent="0.25">
      <c r="H866" s="53">
        <v>45780</v>
      </c>
    </row>
    <row r="867" spans="8:8" ht="15" x14ac:dyDescent="0.25">
      <c r="H867" s="53">
        <v>45781</v>
      </c>
    </row>
    <row r="868" spans="8:8" ht="15" x14ac:dyDescent="0.25">
      <c r="H868" s="53">
        <v>45782</v>
      </c>
    </row>
    <row r="869" spans="8:8" ht="15" x14ac:dyDescent="0.25">
      <c r="H869" s="53">
        <v>45783</v>
      </c>
    </row>
    <row r="870" spans="8:8" ht="15" x14ac:dyDescent="0.25">
      <c r="H870" s="53">
        <v>45784</v>
      </c>
    </row>
    <row r="871" spans="8:8" ht="15" x14ac:dyDescent="0.25">
      <c r="H871" s="53">
        <v>45785</v>
      </c>
    </row>
    <row r="872" spans="8:8" ht="15" x14ac:dyDescent="0.25">
      <c r="H872" s="53">
        <v>45786</v>
      </c>
    </row>
    <row r="873" spans="8:8" ht="15" x14ac:dyDescent="0.25">
      <c r="H873" s="53">
        <v>45787</v>
      </c>
    </row>
    <row r="874" spans="8:8" ht="15" x14ac:dyDescent="0.25">
      <c r="H874" s="53">
        <v>45788</v>
      </c>
    </row>
    <row r="875" spans="8:8" ht="15" x14ac:dyDescent="0.25">
      <c r="H875" s="53">
        <v>45789</v>
      </c>
    </row>
    <row r="876" spans="8:8" ht="15" x14ac:dyDescent="0.25">
      <c r="H876" s="53">
        <v>45790</v>
      </c>
    </row>
    <row r="877" spans="8:8" ht="15" x14ac:dyDescent="0.25">
      <c r="H877" s="53">
        <v>45791</v>
      </c>
    </row>
    <row r="878" spans="8:8" ht="15" x14ac:dyDescent="0.25">
      <c r="H878" s="53">
        <v>45792</v>
      </c>
    </row>
    <row r="879" spans="8:8" ht="15" x14ac:dyDescent="0.25">
      <c r="H879" s="53">
        <v>45793</v>
      </c>
    </row>
    <row r="880" spans="8:8" ht="15" x14ac:dyDescent="0.25">
      <c r="H880" s="53">
        <v>45794</v>
      </c>
    </row>
    <row r="881" spans="8:8" ht="15" x14ac:dyDescent="0.25">
      <c r="H881" s="53">
        <v>45795</v>
      </c>
    </row>
    <row r="882" spans="8:8" ht="15" x14ac:dyDescent="0.25">
      <c r="H882" s="53">
        <v>45796</v>
      </c>
    </row>
    <row r="883" spans="8:8" ht="15" x14ac:dyDescent="0.25">
      <c r="H883" s="53">
        <v>45797</v>
      </c>
    </row>
    <row r="884" spans="8:8" ht="15" x14ac:dyDescent="0.25">
      <c r="H884" s="53">
        <v>45798</v>
      </c>
    </row>
    <row r="885" spans="8:8" ht="15" x14ac:dyDescent="0.25">
      <c r="H885" s="53">
        <v>45799</v>
      </c>
    </row>
    <row r="886" spans="8:8" ht="15" x14ac:dyDescent="0.25">
      <c r="H886" s="53">
        <v>45800</v>
      </c>
    </row>
    <row r="887" spans="8:8" ht="15" x14ac:dyDescent="0.25">
      <c r="H887" s="53">
        <v>45801</v>
      </c>
    </row>
    <row r="888" spans="8:8" ht="15" x14ac:dyDescent="0.25">
      <c r="H888" s="53">
        <v>45802</v>
      </c>
    </row>
    <row r="889" spans="8:8" ht="15" x14ac:dyDescent="0.25">
      <c r="H889" s="53">
        <v>45803</v>
      </c>
    </row>
    <row r="890" spans="8:8" ht="15" x14ac:dyDescent="0.25">
      <c r="H890" s="53">
        <v>45804</v>
      </c>
    </row>
    <row r="891" spans="8:8" ht="15" x14ac:dyDescent="0.25">
      <c r="H891" s="53">
        <v>45805</v>
      </c>
    </row>
    <row r="892" spans="8:8" ht="15" x14ac:dyDescent="0.25">
      <c r="H892" s="53">
        <v>45806</v>
      </c>
    </row>
    <row r="893" spans="8:8" ht="15" x14ac:dyDescent="0.25">
      <c r="H893" s="53">
        <v>45807</v>
      </c>
    </row>
    <row r="894" spans="8:8" ht="15" x14ac:dyDescent="0.25">
      <c r="H894" s="53">
        <v>45808</v>
      </c>
    </row>
    <row r="895" spans="8:8" ht="15" x14ac:dyDescent="0.25">
      <c r="H895" s="53">
        <v>45809</v>
      </c>
    </row>
    <row r="896" spans="8:8" ht="15" x14ac:dyDescent="0.25">
      <c r="H896" s="53">
        <v>45810</v>
      </c>
    </row>
    <row r="897" spans="8:8" ht="15" x14ac:dyDescent="0.25">
      <c r="H897" s="53">
        <v>45811</v>
      </c>
    </row>
    <row r="898" spans="8:8" ht="15" x14ac:dyDescent="0.25">
      <c r="H898" s="53">
        <v>45812</v>
      </c>
    </row>
    <row r="899" spans="8:8" ht="15" x14ac:dyDescent="0.25">
      <c r="H899" s="53">
        <v>45813</v>
      </c>
    </row>
    <row r="900" spans="8:8" ht="15" x14ac:dyDescent="0.25">
      <c r="H900" s="53">
        <v>45814</v>
      </c>
    </row>
    <row r="901" spans="8:8" ht="15" x14ac:dyDescent="0.25">
      <c r="H901" s="53">
        <v>45815</v>
      </c>
    </row>
    <row r="902" spans="8:8" ht="15" x14ac:dyDescent="0.25">
      <c r="H902" s="53">
        <v>45816</v>
      </c>
    </row>
    <row r="903" spans="8:8" ht="15" x14ac:dyDescent="0.25">
      <c r="H903" s="53">
        <v>45817</v>
      </c>
    </row>
    <row r="904" spans="8:8" ht="15" x14ac:dyDescent="0.25">
      <c r="H904" s="53">
        <v>45818</v>
      </c>
    </row>
    <row r="905" spans="8:8" ht="15" x14ac:dyDescent="0.25">
      <c r="H905" s="53">
        <v>45819</v>
      </c>
    </row>
    <row r="906" spans="8:8" ht="15" x14ac:dyDescent="0.25">
      <c r="H906" s="53">
        <v>45820</v>
      </c>
    </row>
    <row r="907" spans="8:8" ht="15" x14ac:dyDescent="0.25">
      <c r="H907" s="53">
        <v>45821</v>
      </c>
    </row>
    <row r="908" spans="8:8" ht="15" x14ac:dyDescent="0.25">
      <c r="H908" s="53">
        <v>45822</v>
      </c>
    </row>
    <row r="909" spans="8:8" ht="15" x14ac:dyDescent="0.25">
      <c r="H909" s="53">
        <v>45823</v>
      </c>
    </row>
    <row r="910" spans="8:8" ht="15" x14ac:dyDescent="0.25">
      <c r="H910" s="53">
        <v>45824</v>
      </c>
    </row>
    <row r="911" spans="8:8" ht="15" x14ac:dyDescent="0.25">
      <c r="H911" s="53">
        <v>45825</v>
      </c>
    </row>
    <row r="912" spans="8:8" ht="15" x14ac:dyDescent="0.25">
      <c r="H912" s="53">
        <v>45826</v>
      </c>
    </row>
    <row r="913" spans="8:8" ht="15" x14ac:dyDescent="0.25">
      <c r="H913" s="53">
        <v>45827</v>
      </c>
    </row>
    <row r="914" spans="8:8" ht="15" x14ac:dyDescent="0.25">
      <c r="H914" s="53">
        <v>45828</v>
      </c>
    </row>
    <row r="915" spans="8:8" ht="15" x14ac:dyDescent="0.25">
      <c r="H915" s="53">
        <v>45829</v>
      </c>
    </row>
    <row r="916" spans="8:8" ht="15" x14ac:dyDescent="0.25">
      <c r="H916" s="53">
        <v>45830</v>
      </c>
    </row>
    <row r="917" spans="8:8" ht="15" x14ac:dyDescent="0.25">
      <c r="H917" s="53">
        <v>45831</v>
      </c>
    </row>
    <row r="918" spans="8:8" ht="15" x14ac:dyDescent="0.25">
      <c r="H918" s="53">
        <v>45832</v>
      </c>
    </row>
    <row r="919" spans="8:8" ht="15" x14ac:dyDescent="0.25">
      <c r="H919" s="53">
        <v>45833</v>
      </c>
    </row>
    <row r="920" spans="8:8" ht="15" x14ac:dyDescent="0.25">
      <c r="H920" s="53">
        <v>45834</v>
      </c>
    </row>
    <row r="921" spans="8:8" ht="15" x14ac:dyDescent="0.25">
      <c r="H921" s="53">
        <v>45835</v>
      </c>
    </row>
    <row r="922" spans="8:8" ht="15" x14ac:dyDescent="0.25">
      <c r="H922" s="53">
        <v>45836</v>
      </c>
    </row>
    <row r="923" spans="8:8" ht="15" x14ac:dyDescent="0.25">
      <c r="H923" s="53">
        <v>45837</v>
      </c>
    </row>
    <row r="924" spans="8:8" ht="15" x14ac:dyDescent="0.25">
      <c r="H924" s="53">
        <v>45838</v>
      </c>
    </row>
    <row r="925" spans="8:8" ht="15" x14ac:dyDescent="0.25">
      <c r="H925" s="53">
        <v>45839</v>
      </c>
    </row>
    <row r="926" spans="8:8" ht="15" x14ac:dyDescent="0.25">
      <c r="H926" s="53">
        <v>45840</v>
      </c>
    </row>
    <row r="927" spans="8:8" ht="15" x14ac:dyDescent="0.25">
      <c r="H927" s="53">
        <v>45841</v>
      </c>
    </row>
    <row r="928" spans="8:8" ht="15" x14ac:dyDescent="0.25">
      <c r="H928" s="53">
        <v>45842</v>
      </c>
    </row>
    <row r="929" spans="8:8" ht="15" x14ac:dyDescent="0.25">
      <c r="H929" s="53">
        <v>45843</v>
      </c>
    </row>
    <row r="930" spans="8:8" ht="15" x14ac:dyDescent="0.25">
      <c r="H930" s="53">
        <v>45844</v>
      </c>
    </row>
    <row r="931" spans="8:8" ht="15" x14ac:dyDescent="0.25">
      <c r="H931" s="53">
        <v>45845</v>
      </c>
    </row>
    <row r="932" spans="8:8" ht="15" x14ac:dyDescent="0.25">
      <c r="H932" s="53">
        <v>45846</v>
      </c>
    </row>
    <row r="933" spans="8:8" ht="15" x14ac:dyDescent="0.25">
      <c r="H933" s="53">
        <v>45847</v>
      </c>
    </row>
    <row r="934" spans="8:8" ht="15" x14ac:dyDescent="0.25">
      <c r="H934" s="53">
        <v>45848</v>
      </c>
    </row>
    <row r="935" spans="8:8" ht="15" x14ac:dyDescent="0.25">
      <c r="H935" s="53">
        <v>45849</v>
      </c>
    </row>
    <row r="936" spans="8:8" ht="15" x14ac:dyDescent="0.25">
      <c r="H936" s="53">
        <v>45850</v>
      </c>
    </row>
    <row r="937" spans="8:8" ht="15" x14ac:dyDescent="0.25">
      <c r="H937" s="53">
        <v>45851</v>
      </c>
    </row>
    <row r="938" spans="8:8" ht="15" x14ac:dyDescent="0.25">
      <c r="H938" s="53">
        <v>45852</v>
      </c>
    </row>
    <row r="939" spans="8:8" ht="15" x14ac:dyDescent="0.25">
      <c r="H939" s="53">
        <v>45853</v>
      </c>
    </row>
    <row r="940" spans="8:8" ht="15" x14ac:dyDescent="0.25">
      <c r="H940" s="53">
        <v>45854</v>
      </c>
    </row>
    <row r="941" spans="8:8" ht="15" x14ac:dyDescent="0.25">
      <c r="H941" s="53">
        <v>45855</v>
      </c>
    </row>
    <row r="942" spans="8:8" ht="15" x14ac:dyDescent="0.25">
      <c r="H942" s="53">
        <v>45856</v>
      </c>
    </row>
    <row r="943" spans="8:8" ht="15" x14ac:dyDescent="0.25">
      <c r="H943" s="53">
        <v>45857</v>
      </c>
    </row>
    <row r="944" spans="8:8" ht="15" x14ac:dyDescent="0.25">
      <c r="H944" s="53">
        <v>45858</v>
      </c>
    </row>
    <row r="945" spans="8:8" ht="15" x14ac:dyDescent="0.25">
      <c r="H945" s="53">
        <v>45859</v>
      </c>
    </row>
    <row r="946" spans="8:8" ht="15" x14ac:dyDescent="0.25">
      <c r="H946" s="53">
        <v>45860</v>
      </c>
    </row>
    <row r="947" spans="8:8" ht="15" x14ac:dyDescent="0.25">
      <c r="H947" s="53">
        <v>45861</v>
      </c>
    </row>
    <row r="948" spans="8:8" ht="15" x14ac:dyDescent="0.25">
      <c r="H948" s="53">
        <v>45862</v>
      </c>
    </row>
    <row r="949" spans="8:8" ht="15" x14ac:dyDescent="0.25">
      <c r="H949" s="53">
        <v>45863</v>
      </c>
    </row>
    <row r="950" spans="8:8" ht="15" x14ac:dyDescent="0.25">
      <c r="H950" s="53">
        <v>45864</v>
      </c>
    </row>
    <row r="951" spans="8:8" ht="15" x14ac:dyDescent="0.25">
      <c r="H951" s="53">
        <v>45865</v>
      </c>
    </row>
    <row r="952" spans="8:8" ht="15" x14ac:dyDescent="0.25">
      <c r="H952" s="53">
        <v>45866</v>
      </c>
    </row>
    <row r="953" spans="8:8" ht="15" x14ac:dyDescent="0.25">
      <c r="H953" s="53">
        <v>45867</v>
      </c>
    </row>
    <row r="954" spans="8:8" ht="15" x14ac:dyDescent="0.25">
      <c r="H954" s="53">
        <v>45868</v>
      </c>
    </row>
    <row r="955" spans="8:8" ht="15" x14ac:dyDescent="0.25">
      <c r="H955" s="53">
        <v>45869</v>
      </c>
    </row>
    <row r="956" spans="8:8" ht="15" x14ac:dyDescent="0.25">
      <c r="H956" s="53">
        <v>45870</v>
      </c>
    </row>
    <row r="957" spans="8:8" ht="15" x14ac:dyDescent="0.25">
      <c r="H957" s="53">
        <v>45871</v>
      </c>
    </row>
    <row r="958" spans="8:8" ht="15" x14ac:dyDescent="0.25">
      <c r="H958" s="53">
        <v>45872</v>
      </c>
    </row>
    <row r="959" spans="8:8" ht="15" x14ac:dyDescent="0.25">
      <c r="H959" s="53">
        <v>45873</v>
      </c>
    </row>
    <row r="960" spans="8:8" ht="15" x14ac:dyDescent="0.25">
      <c r="H960" s="53">
        <v>45874</v>
      </c>
    </row>
    <row r="961" spans="8:8" ht="15" x14ac:dyDescent="0.25">
      <c r="H961" s="53">
        <v>45875</v>
      </c>
    </row>
    <row r="962" spans="8:8" ht="15" x14ac:dyDescent="0.25">
      <c r="H962" s="53">
        <v>45876</v>
      </c>
    </row>
    <row r="963" spans="8:8" ht="15" x14ac:dyDescent="0.25">
      <c r="H963" s="53">
        <v>45877</v>
      </c>
    </row>
    <row r="964" spans="8:8" ht="15" x14ac:dyDescent="0.25">
      <c r="H964" s="53">
        <v>45878</v>
      </c>
    </row>
    <row r="965" spans="8:8" ht="15" x14ac:dyDescent="0.25">
      <c r="H965" s="53">
        <v>45879</v>
      </c>
    </row>
    <row r="966" spans="8:8" ht="15" x14ac:dyDescent="0.25">
      <c r="H966" s="53">
        <v>45880</v>
      </c>
    </row>
    <row r="967" spans="8:8" ht="15" x14ac:dyDescent="0.25">
      <c r="H967" s="53">
        <v>45881</v>
      </c>
    </row>
    <row r="968" spans="8:8" ht="15" x14ac:dyDescent="0.25">
      <c r="H968" s="53">
        <v>45882</v>
      </c>
    </row>
    <row r="969" spans="8:8" ht="15" x14ac:dyDescent="0.25">
      <c r="H969" s="53">
        <v>45883</v>
      </c>
    </row>
    <row r="970" spans="8:8" ht="15" x14ac:dyDescent="0.25">
      <c r="H970" s="53">
        <v>45884</v>
      </c>
    </row>
    <row r="971" spans="8:8" ht="15" x14ac:dyDescent="0.25">
      <c r="H971" s="53">
        <v>45885</v>
      </c>
    </row>
    <row r="972" spans="8:8" ht="15" x14ac:dyDescent="0.25">
      <c r="H972" s="53">
        <v>45886</v>
      </c>
    </row>
    <row r="973" spans="8:8" ht="15" x14ac:dyDescent="0.25">
      <c r="H973" s="53">
        <v>45887</v>
      </c>
    </row>
    <row r="974" spans="8:8" ht="15" x14ac:dyDescent="0.25">
      <c r="H974" s="53">
        <v>45888</v>
      </c>
    </row>
    <row r="975" spans="8:8" ht="15" x14ac:dyDescent="0.25">
      <c r="H975" s="53">
        <v>45889</v>
      </c>
    </row>
    <row r="976" spans="8:8" ht="15" x14ac:dyDescent="0.25">
      <c r="H976" s="53">
        <v>45890</v>
      </c>
    </row>
    <row r="977" spans="8:8" ht="15" x14ac:dyDescent="0.25">
      <c r="H977" s="53">
        <v>45891</v>
      </c>
    </row>
    <row r="978" spans="8:8" ht="15" x14ac:dyDescent="0.25">
      <c r="H978" s="53">
        <v>45892</v>
      </c>
    </row>
    <row r="979" spans="8:8" ht="15" x14ac:dyDescent="0.25">
      <c r="H979" s="53">
        <v>45893</v>
      </c>
    </row>
    <row r="980" spans="8:8" ht="15" x14ac:dyDescent="0.25">
      <c r="H980" s="53">
        <v>45894</v>
      </c>
    </row>
    <row r="981" spans="8:8" ht="15" x14ac:dyDescent="0.25">
      <c r="H981" s="53">
        <v>45895</v>
      </c>
    </row>
    <row r="982" spans="8:8" ht="15" x14ac:dyDescent="0.25">
      <c r="H982" s="53">
        <v>45896</v>
      </c>
    </row>
    <row r="983" spans="8:8" ht="15" x14ac:dyDescent="0.25">
      <c r="H983" s="53">
        <v>45897</v>
      </c>
    </row>
    <row r="984" spans="8:8" ht="15" x14ac:dyDescent="0.25">
      <c r="H984" s="53">
        <v>45898</v>
      </c>
    </row>
    <row r="985" spans="8:8" ht="15" x14ac:dyDescent="0.25">
      <c r="H985" s="53">
        <v>45899</v>
      </c>
    </row>
    <row r="986" spans="8:8" ht="15" x14ac:dyDescent="0.25">
      <c r="H986" s="53">
        <v>45900</v>
      </c>
    </row>
    <row r="987" spans="8:8" ht="15" x14ac:dyDescent="0.25">
      <c r="H987" s="53">
        <v>45901</v>
      </c>
    </row>
    <row r="988" spans="8:8" ht="15" x14ac:dyDescent="0.25">
      <c r="H988" s="53">
        <v>45902</v>
      </c>
    </row>
    <row r="989" spans="8:8" ht="15" x14ac:dyDescent="0.25">
      <c r="H989" s="53">
        <v>45903</v>
      </c>
    </row>
    <row r="990" spans="8:8" ht="15" x14ac:dyDescent="0.25">
      <c r="H990" s="53">
        <v>45904</v>
      </c>
    </row>
    <row r="991" spans="8:8" ht="15" x14ac:dyDescent="0.25">
      <c r="H991" s="53">
        <v>45905</v>
      </c>
    </row>
    <row r="992" spans="8:8" ht="15" x14ac:dyDescent="0.25">
      <c r="H992" s="53">
        <v>45906</v>
      </c>
    </row>
    <row r="993" spans="8:8" ht="15" x14ac:dyDescent="0.25">
      <c r="H993" s="53">
        <v>45907</v>
      </c>
    </row>
    <row r="994" spans="8:8" ht="15" x14ac:dyDescent="0.25">
      <c r="H994" s="53">
        <v>45908</v>
      </c>
    </row>
    <row r="995" spans="8:8" ht="15" x14ac:dyDescent="0.25">
      <c r="H995" s="53">
        <v>45909</v>
      </c>
    </row>
    <row r="996" spans="8:8" ht="15" x14ac:dyDescent="0.25">
      <c r="H996" s="53">
        <v>45910</v>
      </c>
    </row>
    <row r="997" spans="8:8" ht="15" x14ac:dyDescent="0.25">
      <c r="H997" s="53">
        <v>45911</v>
      </c>
    </row>
    <row r="998" spans="8:8" ht="15" x14ac:dyDescent="0.25">
      <c r="H998" s="53">
        <v>45912</v>
      </c>
    </row>
    <row r="999" spans="8:8" ht="15" x14ac:dyDescent="0.25">
      <c r="H999" s="53">
        <v>45913</v>
      </c>
    </row>
    <row r="1000" spans="8:8" ht="15" x14ac:dyDescent="0.25">
      <c r="H1000" s="53">
        <v>45914</v>
      </c>
    </row>
    <row r="1001" spans="8:8" ht="15" x14ac:dyDescent="0.25">
      <c r="H1001" s="53">
        <v>45915</v>
      </c>
    </row>
    <row r="1002" spans="8:8" ht="15" x14ac:dyDescent="0.25">
      <c r="H1002" s="53">
        <v>45916</v>
      </c>
    </row>
    <row r="1003" spans="8:8" ht="15" x14ac:dyDescent="0.25">
      <c r="H1003" s="53">
        <v>45917</v>
      </c>
    </row>
    <row r="1004" spans="8:8" ht="15" x14ac:dyDescent="0.25">
      <c r="H1004" s="53">
        <v>45918</v>
      </c>
    </row>
    <row r="1005" spans="8:8" ht="15" x14ac:dyDescent="0.25">
      <c r="H1005" s="53">
        <v>45919</v>
      </c>
    </row>
    <row r="1006" spans="8:8" ht="15" x14ac:dyDescent="0.25">
      <c r="H1006" s="53">
        <v>45920</v>
      </c>
    </row>
    <row r="1007" spans="8:8" ht="15" x14ac:dyDescent="0.25">
      <c r="H1007" s="53">
        <v>45921</v>
      </c>
    </row>
    <row r="1008" spans="8:8" ht="15" x14ac:dyDescent="0.25">
      <c r="H1008" s="53">
        <v>45922</v>
      </c>
    </row>
    <row r="1009" spans="8:8" ht="15" x14ac:dyDescent="0.25">
      <c r="H1009" s="53">
        <v>45923</v>
      </c>
    </row>
    <row r="1010" spans="8:8" ht="15" x14ac:dyDescent="0.25">
      <c r="H1010" s="53">
        <v>45924</v>
      </c>
    </row>
    <row r="1011" spans="8:8" ht="15" x14ac:dyDescent="0.25">
      <c r="H1011" s="53">
        <v>45925</v>
      </c>
    </row>
    <row r="1012" spans="8:8" ht="15" x14ac:dyDescent="0.25">
      <c r="H1012" s="53">
        <v>45926</v>
      </c>
    </row>
    <row r="1013" spans="8:8" ht="15" x14ac:dyDescent="0.25">
      <c r="H1013" s="53">
        <v>45927</v>
      </c>
    </row>
    <row r="1014" spans="8:8" ht="15" x14ac:dyDescent="0.25">
      <c r="H1014" s="53">
        <v>45928</v>
      </c>
    </row>
    <row r="1015" spans="8:8" ht="15" x14ac:dyDescent="0.25">
      <c r="H1015" s="53">
        <v>45929</v>
      </c>
    </row>
    <row r="1016" spans="8:8" ht="15" x14ac:dyDescent="0.25">
      <c r="H1016" s="53">
        <v>45930</v>
      </c>
    </row>
    <row r="1017" spans="8:8" ht="15" x14ac:dyDescent="0.25">
      <c r="H1017" s="53">
        <v>45931</v>
      </c>
    </row>
    <row r="1018" spans="8:8" ht="15" x14ac:dyDescent="0.25">
      <c r="H1018" s="53">
        <v>45932</v>
      </c>
    </row>
    <row r="1019" spans="8:8" ht="15" x14ac:dyDescent="0.25">
      <c r="H1019" s="53">
        <v>45933</v>
      </c>
    </row>
    <row r="1020" spans="8:8" ht="15" x14ac:dyDescent="0.25">
      <c r="H1020" s="53">
        <v>45934</v>
      </c>
    </row>
    <row r="1021" spans="8:8" ht="15" x14ac:dyDescent="0.25">
      <c r="H1021" s="53">
        <v>45935</v>
      </c>
    </row>
    <row r="1022" spans="8:8" ht="15" x14ac:dyDescent="0.25">
      <c r="H1022" s="53">
        <v>45936</v>
      </c>
    </row>
    <row r="1023" spans="8:8" ht="15" x14ac:dyDescent="0.25">
      <c r="H1023" s="53">
        <v>45937</v>
      </c>
    </row>
    <row r="1024" spans="8:8" ht="15" x14ac:dyDescent="0.25">
      <c r="H1024" s="53">
        <v>45938</v>
      </c>
    </row>
    <row r="1025" spans="8:8" ht="15" x14ac:dyDescent="0.25">
      <c r="H1025" s="53">
        <v>45939</v>
      </c>
    </row>
    <row r="1026" spans="8:8" ht="15" x14ac:dyDescent="0.25">
      <c r="H1026" s="53">
        <v>45940</v>
      </c>
    </row>
    <row r="1027" spans="8:8" ht="15" x14ac:dyDescent="0.25">
      <c r="H1027" s="53">
        <v>45941</v>
      </c>
    </row>
    <row r="1028" spans="8:8" ht="15" x14ac:dyDescent="0.25">
      <c r="H1028" s="53">
        <v>45942</v>
      </c>
    </row>
    <row r="1029" spans="8:8" ht="15" x14ac:dyDescent="0.25">
      <c r="H1029" s="53">
        <v>45943</v>
      </c>
    </row>
    <row r="1030" spans="8:8" ht="15" x14ac:dyDescent="0.25">
      <c r="H1030" s="53">
        <v>45944</v>
      </c>
    </row>
    <row r="1031" spans="8:8" ht="15" x14ac:dyDescent="0.25">
      <c r="H1031" s="53">
        <v>45945</v>
      </c>
    </row>
    <row r="1032" spans="8:8" ht="15" x14ac:dyDescent="0.25">
      <c r="H1032" s="53">
        <v>45946</v>
      </c>
    </row>
    <row r="1033" spans="8:8" ht="15" x14ac:dyDescent="0.25">
      <c r="H1033" s="53">
        <v>45947</v>
      </c>
    </row>
    <row r="1034" spans="8:8" ht="15" x14ac:dyDescent="0.25">
      <c r="H1034" s="53">
        <v>45948</v>
      </c>
    </row>
    <row r="1035" spans="8:8" ht="15" x14ac:dyDescent="0.25">
      <c r="H1035" s="53">
        <v>45949</v>
      </c>
    </row>
    <row r="1036" spans="8:8" ht="15" x14ac:dyDescent="0.25">
      <c r="H1036" s="53">
        <v>45950</v>
      </c>
    </row>
    <row r="1037" spans="8:8" ht="15" x14ac:dyDescent="0.25">
      <c r="H1037" s="53">
        <v>45951</v>
      </c>
    </row>
    <row r="1038" spans="8:8" ht="15" x14ac:dyDescent="0.25">
      <c r="H1038" s="53">
        <v>45952</v>
      </c>
    </row>
    <row r="1039" spans="8:8" ht="15" x14ac:dyDescent="0.25">
      <c r="H1039" s="53">
        <v>45953</v>
      </c>
    </row>
    <row r="1040" spans="8:8" ht="15" x14ac:dyDescent="0.25">
      <c r="H1040" s="53">
        <v>45954</v>
      </c>
    </row>
    <row r="1041" spans="8:8" ht="15" x14ac:dyDescent="0.25">
      <c r="H1041" s="53">
        <v>45955</v>
      </c>
    </row>
    <row r="1042" spans="8:8" ht="15" x14ac:dyDescent="0.25">
      <c r="H1042" s="53">
        <v>45956</v>
      </c>
    </row>
    <row r="1043" spans="8:8" ht="15" x14ac:dyDescent="0.25">
      <c r="H1043" s="53">
        <v>45957</v>
      </c>
    </row>
    <row r="1044" spans="8:8" ht="15" x14ac:dyDescent="0.25">
      <c r="H1044" s="53">
        <v>45958</v>
      </c>
    </row>
    <row r="1045" spans="8:8" ht="15" x14ac:dyDescent="0.25">
      <c r="H1045" s="53">
        <v>45959</v>
      </c>
    </row>
    <row r="1046" spans="8:8" ht="15" x14ac:dyDescent="0.25">
      <c r="H1046" s="53">
        <v>45960</v>
      </c>
    </row>
    <row r="1047" spans="8:8" ht="15" x14ac:dyDescent="0.25">
      <c r="H1047" s="53">
        <v>45961</v>
      </c>
    </row>
    <row r="1048" spans="8:8" ht="15" x14ac:dyDescent="0.25">
      <c r="H1048" s="53">
        <v>45962</v>
      </c>
    </row>
    <row r="1049" spans="8:8" ht="15" x14ac:dyDescent="0.25">
      <c r="H1049" s="53">
        <v>45963</v>
      </c>
    </row>
    <row r="1050" spans="8:8" ht="15" x14ac:dyDescent="0.25">
      <c r="H1050" s="53">
        <v>45964</v>
      </c>
    </row>
    <row r="1051" spans="8:8" ht="15" x14ac:dyDescent="0.25">
      <c r="H1051" s="53">
        <v>45965</v>
      </c>
    </row>
    <row r="1052" spans="8:8" ht="15" x14ac:dyDescent="0.25">
      <c r="H1052" s="53">
        <v>45966</v>
      </c>
    </row>
    <row r="1053" spans="8:8" ht="15" x14ac:dyDescent="0.25">
      <c r="H1053" s="53">
        <v>45967</v>
      </c>
    </row>
    <row r="1054" spans="8:8" ht="15" x14ac:dyDescent="0.25">
      <c r="H1054" s="53">
        <v>45968</v>
      </c>
    </row>
    <row r="1055" spans="8:8" ht="15" x14ac:dyDescent="0.25">
      <c r="H1055" s="53">
        <v>45969</v>
      </c>
    </row>
    <row r="1056" spans="8:8" ht="15" x14ac:dyDescent="0.25">
      <c r="H1056" s="53">
        <v>45970</v>
      </c>
    </row>
    <row r="1057" spans="8:8" ht="15" x14ac:dyDescent="0.25">
      <c r="H1057" s="53">
        <v>45971</v>
      </c>
    </row>
    <row r="1058" spans="8:8" ht="15" x14ac:dyDescent="0.25">
      <c r="H1058" s="53">
        <v>45972</v>
      </c>
    </row>
    <row r="1059" spans="8:8" ht="15" x14ac:dyDescent="0.25">
      <c r="H1059" s="53">
        <v>45973</v>
      </c>
    </row>
    <row r="1060" spans="8:8" ht="15" x14ac:dyDescent="0.25">
      <c r="H1060" s="53">
        <v>45974</v>
      </c>
    </row>
    <row r="1061" spans="8:8" ht="15" x14ac:dyDescent="0.25">
      <c r="H1061" s="53">
        <v>45975</v>
      </c>
    </row>
    <row r="1062" spans="8:8" ht="15" x14ac:dyDescent="0.25">
      <c r="H1062" s="53">
        <v>45976</v>
      </c>
    </row>
    <row r="1063" spans="8:8" ht="15" x14ac:dyDescent="0.25">
      <c r="H1063" s="53">
        <v>45977</v>
      </c>
    </row>
    <row r="1064" spans="8:8" ht="15" x14ac:dyDescent="0.25">
      <c r="H1064" s="53">
        <v>45978</v>
      </c>
    </row>
    <row r="1065" spans="8:8" ht="15" x14ac:dyDescent="0.25">
      <c r="H1065" s="53">
        <v>45979</v>
      </c>
    </row>
    <row r="1066" spans="8:8" ht="15" x14ac:dyDescent="0.25">
      <c r="H1066" s="53">
        <v>45980</v>
      </c>
    </row>
    <row r="1067" spans="8:8" ht="15" x14ac:dyDescent="0.25">
      <c r="H1067" s="53">
        <v>45981</v>
      </c>
    </row>
    <row r="1068" spans="8:8" ht="15" x14ac:dyDescent="0.25">
      <c r="H1068" s="53">
        <v>45982</v>
      </c>
    </row>
    <row r="1069" spans="8:8" ht="15" x14ac:dyDescent="0.25">
      <c r="H1069" s="53">
        <v>45983</v>
      </c>
    </row>
    <row r="1070" spans="8:8" ht="15" x14ac:dyDescent="0.25">
      <c r="H1070" s="53">
        <v>45984</v>
      </c>
    </row>
    <row r="1071" spans="8:8" ht="15" x14ac:dyDescent="0.25">
      <c r="H1071" s="53">
        <v>45985</v>
      </c>
    </row>
    <row r="1072" spans="8:8" ht="15" x14ac:dyDescent="0.25">
      <c r="H1072" s="53">
        <v>45986</v>
      </c>
    </row>
    <row r="1073" spans="8:8" ht="15" x14ac:dyDescent="0.25">
      <c r="H1073" s="53">
        <v>45987</v>
      </c>
    </row>
    <row r="1074" spans="8:8" ht="15" x14ac:dyDescent="0.25">
      <c r="H1074" s="53">
        <v>45988</v>
      </c>
    </row>
    <row r="1075" spans="8:8" ht="15" x14ac:dyDescent="0.25">
      <c r="H1075" s="53">
        <v>45989</v>
      </c>
    </row>
    <row r="1076" spans="8:8" ht="15" x14ac:dyDescent="0.25">
      <c r="H1076" s="53">
        <v>45990</v>
      </c>
    </row>
    <row r="1077" spans="8:8" ht="15" x14ac:dyDescent="0.25">
      <c r="H1077" s="53">
        <v>45991</v>
      </c>
    </row>
    <row r="1078" spans="8:8" ht="15" x14ac:dyDescent="0.25">
      <c r="H1078" s="53">
        <v>45992</v>
      </c>
    </row>
    <row r="1079" spans="8:8" ht="15" x14ac:dyDescent="0.25">
      <c r="H1079" s="53">
        <v>45993</v>
      </c>
    </row>
    <row r="1080" spans="8:8" ht="15" x14ac:dyDescent="0.25">
      <c r="H1080" s="53">
        <v>45994</v>
      </c>
    </row>
    <row r="1081" spans="8:8" ht="15" x14ac:dyDescent="0.25">
      <c r="H1081" s="53">
        <v>45995</v>
      </c>
    </row>
    <row r="1082" spans="8:8" ht="15" x14ac:dyDescent="0.25">
      <c r="H1082" s="53">
        <v>45996</v>
      </c>
    </row>
    <row r="1083" spans="8:8" ht="15" x14ac:dyDescent="0.25">
      <c r="H1083" s="53">
        <v>45997</v>
      </c>
    </row>
    <row r="1084" spans="8:8" ht="15" x14ac:dyDescent="0.25">
      <c r="H1084" s="53">
        <v>45998</v>
      </c>
    </row>
    <row r="1085" spans="8:8" ht="15" x14ac:dyDescent="0.25">
      <c r="H1085" s="53">
        <v>45999</v>
      </c>
    </row>
    <row r="1086" spans="8:8" ht="15" x14ac:dyDescent="0.25">
      <c r="H1086" s="53">
        <v>46000</v>
      </c>
    </row>
    <row r="1087" spans="8:8" ht="15" x14ac:dyDescent="0.25">
      <c r="H1087" s="53">
        <v>46001</v>
      </c>
    </row>
    <row r="1088" spans="8:8" ht="15" x14ac:dyDescent="0.25">
      <c r="H1088" s="53">
        <v>46002</v>
      </c>
    </row>
    <row r="1089" spans="8:8" ht="15" x14ac:dyDescent="0.25">
      <c r="H1089" s="53">
        <v>46003</v>
      </c>
    </row>
    <row r="1090" spans="8:8" ht="15" x14ac:dyDescent="0.25">
      <c r="H1090" s="53">
        <v>46004</v>
      </c>
    </row>
    <row r="1091" spans="8:8" ht="15" x14ac:dyDescent="0.25">
      <c r="H1091" s="53">
        <v>46005</v>
      </c>
    </row>
    <row r="1092" spans="8:8" ht="15" x14ac:dyDescent="0.25">
      <c r="H1092" s="53">
        <v>46006</v>
      </c>
    </row>
    <row r="1093" spans="8:8" ht="15" x14ac:dyDescent="0.25">
      <c r="H1093" s="53">
        <v>46007</v>
      </c>
    </row>
    <row r="1094" spans="8:8" ht="15" x14ac:dyDescent="0.25">
      <c r="H1094" s="53">
        <v>46008</v>
      </c>
    </row>
    <row r="1095" spans="8:8" ht="15" x14ac:dyDescent="0.25">
      <c r="H1095" s="53">
        <v>46009</v>
      </c>
    </row>
    <row r="1096" spans="8:8" ht="15" x14ac:dyDescent="0.25">
      <c r="H1096" s="53">
        <v>46010</v>
      </c>
    </row>
    <row r="1097" spans="8:8" ht="15" x14ac:dyDescent="0.25">
      <c r="H1097" s="53">
        <v>46011</v>
      </c>
    </row>
    <row r="1098" spans="8:8" ht="15" x14ac:dyDescent="0.25">
      <c r="H1098" s="53">
        <v>46012</v>
      </c>
    </row>
    <row r="1099" spans="8:8" ht="15" x14ac:dyDescent="0.25">
      <c r="H1099" s="53">
        <v>46013</v>
      </c>
    </row>
    <row r="1100" spans="8:8" ht="15" x14ac:dyDescent="0.25">
      <c r="H1100" s="53">
        <v>46014</v>
      </c>
    </row>
    <row r="1101" spans="8:8" ht="15" x14ac:dyDescent="0.25">
      <c r="H1101" s="53">
        <v>46015</v>
      </c>
    </row>
    <row r="1102" spans="8:8" ht="15" x14ac:dyDescent="0.25">
      <c r="H1102" s="53">
        <v>46016</v>
      </c>
    </row>
    <row r="1103" spans="8:8" ht="15" x14ac:dyDescent="0.25">
      <c r="H1103" s="53">
        <v>46017</v>
      </c>
    </row>
    <row r="1104" spans="8:8" ht="15" x14ac:dyDescent="0.25">
      <c r="H1104" s="53">
        <v>46018</v>
      </c>
    </row>
    <row r="1105" spans="8:8" ht="15" x14ac:dyDescent="0.25">
      <c r="H1105" s="53">
        <v>46019</v>
      </c>
    </row>
    <row r="1106" spans="8:8" ht="15" x14ac:dyDescent="0.25">
      <c r="H1106" s="53">
        <v>46020</v>
      </c>
    </row>
    <row r="1107" spans="8:8" ht="15" x14ac:dyDescent="0.25">
      <c r="H1107" s="53">
        <v>46021</v>
      </c>
    </row>
    <row r="1108" spans="8:8" ht="15" x14ac:dyDescent="0.25">
      <c r="H1108" s="53">
        <v>46022</v>
      </c>
    </row>
    <row r="1109" spans="8:8" ht="15" x14ac:dyDescent="0.25">
      <c r="H1109" s="53">
        <v>46023</v>
      </c>
    </row>
    <row r="1110" spans="8:8" ht="15" x14ac:dyDescent="0.25">
      <c r="H1110" s="53">
        <v>46024</v>
      </c>
    </row>
    <row r="1111" spans="8:8" ht="15" x14ac:dyDescent="0.25">
      <c r="H1111" s="53">
        <v>46025</v>
      </c>
    </row>
    <row r="1112" spans="8:8" ht="15" x14ac:dyDescent="0.25">
      <c r="H1112" s="53">
        <v>46026</v>
      </c>
    </row>
    <row r="1113" spans="8:8" ht="15" x14ac:dyDescent="0.25">
      <c r="H1113" s="53">
        <v>46027</v>
      </c>
    </row>
    <row r="1114" spans="8:8" ht="15" x14ac:dyDescent="0.25">
      <c r="H1114" s="53">
        <v>46028</v>
      </c>
    </row>
    <row r="1115" spans="8:8" ht="15" x14ac:dyDescent="0.25">
      <c r="H1115" s="53">
        <v>46029</v>
      </c>
    </row>
    <row r="1116" spans="8:8" ht="15" x14ac:dyDescent="0.25">
      <c r="H1116" s="53">
        <v>46030</v>
      </c>
    </row>
    <row r="1117" spans="8:8" ht="15" x14ac:dyDescent="0.25">
      <c r="H1117" s="53">
        <v>46031</v>
      </c>
    </row>
    <row r="1118" spans="8:8" ht="15" x14ac:dyDescent="0.25">
      <c r="H1118" s="53">
        <v>46032</v>
      </c>
    </row>
    <row r="1119" spans="8:8" ht="15" x14ac:dyDescent="0.25">
      <c r="H1119" s="53">
        <v>46033</v>
      </c>
    </row>
    <row r="1120" spans="8:8" ht="15" x14ac:dyDescent="0.25">
      <c r="H1120" s="53">
        <v>46034</v>
      </c>
    </row>
    <row r="1121" spans="8:8" ht="15" x14ac:dyDescent="0.25">
      <c r="H1121" s="53">
        <v>46035</v>
      </c>
    </row>
    <row r="1122" spans="8:8" ht="15" x14ac:dyDescent="0.25">
      <c r="H1122" s="53">
        <v>46036</v>
      </c>
    </row>
    <row r="1123" spans="8:8" ht="15" x14ac:dyDescent="0.25">
      <c r="H1123" s="53">
        <v>46037</v>
      </c>
    </row>
    <row r="1124" spans="8:8" ht="15" x14ac:dyDescent="0.25">
      <c r="H1124" s="53">
        <v>46038</v>
      </c>
    </row>
    <row r="1125" spans="8:8" ht="15" x14ac:dyDescent="0.25">
      <c r="H1125" s="53">
        <v>46039</v>
      </c>
    </row>
    <row r="1126" spans="8:8" ht="15" x14ac:dyDescent="0.25">
      <c r="H1126" s="53">
        <v>46040</v>
      </c>
    </row>
    <row r="1127" spans="8:8" ht="15" x14ac:dyDescent="0.25">
      <c r="H1127" s="53">
        <v>46041</v>
      </c>
    </row>
    <row r="1128" spans="8:8" ht="15" x14ac:dyDescent="0.25">
      <c r="H1128" s="53">
        <v>46042</v>
      </c>
    </row>
    <row r="1129" spans="8:8" ht="15" x14ac:dyDescent="0.25">
      <c r="H1129" s="53">
        <v>46043</v>
      </c>
    </row>
    <row r="1130" spans="8:8" ht="15" x14ac:dyDescent="0.25">
      <c r="H1130" s="53">
        <v>46044</v>
      </c>
    </row>
    <row r="1131" spans="8:8" ht="15" x14ac:dyDescent="0.25">
      <c r="H1131" s="53">
        <v>46045</v>
      </c>
    </row>
    <row r="1132" spans="8:8" ht="15" x14ac:dyDescent="0.25">
      <c r="H1132" s="53">
        <v>46046</v>
      </c>
    </row>
    <row r="1133" spans="8:8" ht="15" x14ac:dyDescent="0.25">
      <c r="H1133" s="53">
        <v>46047</v>
      </c>
    </row>
    <row r="1134" spans="8:8" ht="15" x14ac:dyDescent="0.25">
      <c r="H1134" s="53">
        <v>46048</v>
      </c>
    </row>
    <row r="1135" spans="8:8" ht="15" x14ac:dyDescent="0.25">
      <c r="H1135" s="53">
        <v>46049</v>
      </c>
    </row>
    <row r="1136" spans="8:8" ht="15" x14ac:dyDescent="0.25">
      <c r="H1136" s="53">
        <v>46050</v>
      </c>
    </row>
    <row r="1137" spans="8:8" ht="15" x14ac:dyDescent="0.25">
      <c r="H1137" s="53">
        <v>46051</v>
      </c>
    </row>
    <row r="1138" spans="8:8" ht="15" x14ac:dyDescent="0.25">
      <c r="H1138" s="53">
        <v>46052</v>
      </c>
    </row>
    <row r="1139" spans="8:8" ht="15" x14ac:dyDescent="0.25">
      <c r="H1139" s="53">
        <v>46053</v>
      </c>
    </row>
    <row r="1140" spans="8:8" ht="15" x14ac:dyDescent="0.25">
      <c r="H1140" s="53">
        <v>46054</v>
      </c>
    </row>
    <row r="1141" spans="8:8" ht="15" x14ac:dyDescent="0.25">
      <c r="H1141" s="53">
        <v>46055</v>
      </c>
    </row>
    <row r="1142" spans="8:8" ht="15" x14ac:dyDescent="0.25">
      <c r="H1142" s="53">
        <v>46056</v>
      </c>
    </row>
    <row r="1143" spans="8:8" ht="15" x14ac:dyDescent="0.25">
      <c r="H1143" s="53">
        <v>46057</v>
      </c>
    </row>
    <row r="1144" spans="8:8" ht="15" x14ac:dyDescent="0.25">
      <c r="H1144" s="53">
        <v>46058</v>
      </c>
    </row>
    <row r="1145" spans="8:8" ht="15" x14ac:dyDescent="0.25">
      <c r="H1145" s="53">
        <v>46059</v>
      </c>
    </row>
    <row r="1146" spans="8:8" ht="15" x14ac:dyDescent="0.25">
      <c r="H1146" s="53">
        <v>46060</v>
      </c>
    </row>
    <row r="1147" spans="8:8" ht="15" x14ac:dyDescent="0.25">
      <c r="H1147" s="53">
        <v>46061</v>
      </c>
    </row>
    <row r="1148" spans="8:8" ht="15" x14ac:dyDescent="0.25">
      <c r="H1148" s="53">
        <v>46062</v>
      </c>
    </row>
    <row r="1149" spans="8:8" ht="15" x14ac:dyDescent="0.25">
      <c r="H1149" s="53">
        <v>46063</v>
      </c>
    </row>
    <row r="1150" spans="8:8" ht="15" x14ac:dyDescent="0.25">
      <c r="H1150" s="53">
        <v>46064</v>
      </c>
    </row>
    <row r="1151" spans="8:8" ht="15" x14ac:dyDescent="0.25">
      <c r="H1151" s="53">
        <v>46065</v>
      </c>
    </row>
    <row r="1152" spans="8:8" ht="15" x14ac:dyDescent="0.25">
      <c r="H1152" s="53">
        <v>46066</v>
      </c>
    </row>
    <row r="1153" spans="8:8" ht="15" x14ac:dyDescent="0.25">
      <c r="H1153" s="53">
        <v>46067</v>
      </c>
    </row>
    <row r="1154" spans="8:8" ht="15" x14ac:dyDescent="0.25">
      <c r="H1154" s="53">
        <v>46068</v>
      </c>
    </row>
    <row r="1155" spans="8:8" ht="15" x14ac:dyDescent="0.25">
      <c r="H1155" s="53">
        <v>46069</v>
      </c>
    </row>
    <row r="1156" spans="8:8" ht="15" x14ac:dyDescent="0.25">
      <c r="H1156" s="53">
        <v>46070</v>
      </c>
    </row>
    <row r="1157" spans="8:8" ht="15" x14ac:dyDescent="0.25">
      <c r="H1157" s="53">
        <v>46071</v>
      </c>
    </row>
    <row r="1158" spans="8:8" ht="15" x14ac:dyDescent="0.25">
      <c r="H1158" s="53">
        <v>46072</v>
      </c>
    </row>
    <row r="1159" spans="8:8" ht="15" x14ac:dyDescent="0.25">
      <c r="H1159" s="53">
        <v>46073</v>
      </c>
    </row>
    <row r="1160" spans="8:8" ht="15" x14ac:dyDescent="0.25">
      <c r="H1160" s="53">
        <v>46074</v>
      </c>
    </row>
    <row r="1161" spans="8:8" ht="15" x14ac:dyDescent="0.25">
      <c r="H1161" s="53">
        <v>46075</v>
      </c>
    </row>
    <row r="1162" spans="8:8" ht="15" x14ac:dyDescent="0.25">
      <c r="H1162" s="53">
        <v>46076</v>
      </c>
    </row>
    <row r="1163" spans="8:8" ht="15" x14ac:dyDescent="0.25">
      <c r="H1163" s="53">
        <v>46077</v>
      </c>
    </row>
    <row r="1164" spans="8:8" ht="15" x14ac:dyDescent="0.25">
      <c r="H1164" s="53">
        <v>46078</v>
      </c>
    </row>
    <row r="1165" spans="8:8" ht="15" x14ac:dyDescent="0.25">
      <c r="H1165" s="53">
        <v>46079</v>
      </c>
    </row>
    <row r="1166" spans="8:8" ht="15" x14ac:dyDescent="0.25">
      <c r="H1166" s="53">
        <v>46080</v>
      </c>
    </row>
    <row r="1167" spans="8:8" ht="15" x14ac:dyDescent="0.25">
      <c r="H1167" s="53">
        <v>46081</v>
      </c>
    </row>
    <row r="1168" spans="8:8" ht="15" x14ac:dyDescent="0.25">
      <c r="H1168" s="53">
        <v>46082</v>
      </c>
    </row>
    <row r="1169" spans="8:8" ht="15" x14ac:dyDescent="0.25">
      <c r="H1169" s="53">
        <v>46083</v>
      </c>
    </row>
    <row r="1170" spans="8:8" ht="15" x14ac:dyDescent="0.25">
      <c r="H1170" s="53">
        <v>46084</v>
      </c>
    </row>
    <row r="1171" spans="8:8" ht="15" x14ac:dyDescent="0.25">
      <c r="H1171" s="53">
        <v>46085</v>
      </c>
    </row>
    <row r="1172" spans="8:8" ht="15" x14ac:dyDescent="0.25">
      <c r="H1172" s="53">
        <v>46086</v>
      </c>
    </row>
    <row r="1173" spans="8:8" ht="15" x14ac:dyDescent="0.25">
      <c r="H1173" s="53">
        <v>46087</v>
      </c>
    </row>
    <row r="1174" spans="8:8" ht="15" x14ac:dyDescent="0.25">
      <c r="H1174" s="53">
        <v>46088</v>
      </c>
    </row>
    <row r="1175" spans="8:8" ht="15" x14ac:dyDescent="0.25">
      <c r="H1175" s="53">
        <v>46089</v>
      </c>
    </row>
    <row r="1176" spans="8:8" ht="15" x14ac:dyDescent="0.25">
      <c r="H1176" s="53">
        <v>46090</v>
      </c>
    </row>
    <row r="1177" spans="8:8" ht="15" x14ac:dyDescent="0.25">
      <c r="H1177" s="53">
        <v>46091</v>
      </c>
    </row>
    <row r="1178" spans="8:8" ht="15" x14ac:dyDescent="0.25">
      <c r="H1178" s="53">
        <v>46092</v>
      </c>
    </row>
    <row r="1179" spans="8:8" ht="15" x14ac:dyDescent="0.25">
      <c r="H1179" s="53">
        <v>46093</v>
      </c>
    </row>
    <row r="1180" spans="8:8" ht="15" x14ac:dyDescent="0.25">
      <c r="H1180" s="53">
        <v>46094</v>
      </c>
    </row>
    <row r="1181" spans="8:8" ht="15" x14ac:dyDescent="0.25">
      <c r="H1181" s="53">
        <v>46095</v>
      </c>
    </row>
    <row r="1182" spans="8:8" ht="15" x14ac:dyDescent="0.25">
      <c r="H1182" s="53">
        <v>46096</v>
      </c>
    </row>
    <row r="1183" spans="8:8" ht="15" x14ac:dyDescent="0.25">
      <c r="H1183" s="53">
        <v>46097</v>
      </c>
    </row>
    <row r="1184" spans="8:8" ht="15" x14ac:dyDescent="0.25">
      <c r="H1184" s="53">
        <v>46098</v>
      </c>
    </row>
    <row r="1185" spans="8:8" ht="15" x14ac:dyDescent="0.25">
      <c r="H1185" s="53">
        <v>46099</v>
      </c>
    </row>
    <row r="1186" spans="8:8" ht="15" x14ac:dyDescent="0.25">
      <c r="H1186" s="53">
        <v>46100</v>
      </c>
    </row>
    <row r="1187" spans="8:8" ht="15" x14ac:dyDescent="0.25">
      <c r="H1187" s="53">
        <v>46101</v>
      </c>
    </row>
    <row r="1188" spans="8:8" ht="15" x14ac:dyDescent="0.25">
      <c r="H1188" s="53">
        <v>46102</v>
      </c>
    </row>
    <row r="1189" spans="8:8" ht="15" x14ac:dyDescent="0.25">
      <c r="H1189" s="53">
        <v>46103</v>
      </c>
    </row>
    <row r="1190" spans="8:8" ht="15" x14ac:dyDescent="0.25">
      <c r="H1190" s="53">
        <v>46104</v>
      </c>
    </row>
    <row r="1191" spans="8:8" ht="15" x14ac:dyDescent="0.25">
      <c r="H1191" s="53">
        <v>46105</v>
      </c>
    </row>
    <row r="1192" spans="8:8" ht="15" x14ac:dyDescent="0.25">
      <c r="H1192" s="53">
        <v>46106</v>
      </c>
    </row>
    <row r="1193" spans="8:8" ht="15" x14ac:dyDescent="0.25">
      <c r="H1193" s="53">
        <v>46107</v>
      </c>
    </row>
    <row r="1194" spans="8:8" ht="15" x14ac:dyDescent="0.25">
      <c r="H1194" s="53">
        <v>46108</v>
      </c>
    </row>
    <row r="1195" spans="8:8" ht="15" x14ac:dyDescent="0.25">
      <c r="H1195" s="53">
        <v>46109</v>
      </c>
    </row>
    <row r="1196" spans="8:8" ht="15" x14ac:dyDescent="0.25">
      <c r="H1196" s="53">
        <v>46110</v>
      </c>
    </row>
    <row r="1197" spans="8:8" ht="15" x14ac:dyDescent="0.25">
      <c r="H1197" s="53">
        <v>46111</v>
      </c>
    </row>
    <row r="1198" spans="8:8" ht="15" x14ac:dyDescent="0.25">
      <c r="H1198" s="53">
        <v>46112</v>
      </c>
    </row>
    <row r="1199" spans="8:8" ht="15" x14ac:dyDescent="0.25">
      <c r="H1199" s="53">
        <v>46113</v>
      </c>
    </row>
    <row r="1200" spans="8:8" ht="15" x14ac:dyDescent="0.25">
      <c r="H1200" s="53">
        <v>46114</v>
      </c>
    </row>
    <row r="1201" spans="8:8" ht="15" x14ac:dyDescent="0.25">
      <c r="H1201" s="53">
        <v>46115</v>
      </c>
    </row>
    <row r="1202" spans="8:8" ht="15" x14ac:dyDescent="0.25">
      <c r="H1202" s="53">
        <v>46116</v>
      </c>
    </row>
    <row r="1203" spans="8:8" ht="15" x14ac:dyDescent="0.25">
      <c r="H1203" s="53">
        <v>46117</v>
      </c>
    </row>
    <row r="1204" spans="8:8" ht="15" x14ac:dyDescent="0.25">
      <c r="H1204" s="53">
        <v>46118</v>
      </c>
    </row>
    <row r="1205" spans="8:8" ht="15" x14ac:dyDescent="0.25">
      <c r="H1205" s="53">
        <v>46119</v>
      </c>
    </row>
    <row r="1206" spans="8:8" ht="15" x14ac:dyDescent="0.25">
      <c r="H1206" s="53">
        <v>46120</v>
      </c>
    </row>
    <row r="1207" spans="8:8" ht="15" x14ac:dyDescent="0.25">
      <c r="H1207" s="53">
        <v>46121</v>
      </c>
    </row>
    <row r="1208" spans="8:8" ht="15" x14ac:dyDescent="0.25">
      <c r="H1208" s="53">
        <v>46122</v>
      </c>
    </row>
    <row r="1209" spans="8:8" ht="15" x14ac:dyDescent="0.25">
      <c r="H1209" s="53">
        <v>46123</v>
      </c>
    </row>
    <row r="1210" spans="8:8" ht="15" x14ac:dyDescent="0.25">
      <c r="H1210" s="53">
        <v>46124</v>
      </c>
    </row>
    <row r="1211" spans="8:8" ht="15" x14ac:dyDescent="0.25">
      <c r="H1211" s="53">
        <v>46125</v>
      </c>
    </row>
    <row r="1212" spans="8:8" ht="15" x14ac:dyDescent="0.25">
      <c r="H1212" s="53">
        <v>46126</v>
      </c>
    </row>
    <row r="1213" spans="8:8" ht="15" x14ac:dyDescent="0.25">
      <c r="H1213" s="53">
        <v>46127</v>
      </c>
    </row>
    <row r="1214" spans="8:8" ht="15" x14ac:dyDescent="0.25">
      <c r="H1214" s="53">
        <v>46128</v>
      </c>
    </row>
    <row r="1215" spans="8:8" ht="15" x14ac:dyDescent="0.25">
      <c r="H1215" s="53">
        <v>46129</v>
      </c>
    </row>
    <row r="1216" spans="8:8" ht="15" x14ac:dyDescent="0.25">
      <c r="H1216" s="53">
        <v>46130</v>
      </c>
    </row>
    <row r="1217" spans="8:8" ht="15" x14ac:dyDescent="0.25">
      <c r="H1217" s="53">
        <v>46131</v>
      </c>
    </row>
    <row r="1218" spans="8:8" ht="15" x14ac:dyDescent="0.25">
      <c r="H1218" s="53">
        <v>46132</v>
      </c>
    </row>
    <row r="1219" spans="8:8" ht="15" x14ac:dyDescent="0.25">
      <c r="H1219" s="53">
        <v>46133</v>
      </c>
    </row>
    <row r="1220" spans="8:8" ht="15" x14ac:dyDescent="0.25">
      <c r="H1220" s="53">
        <v>46134</v>
      </c>
    </row>
    <row r="1221" spans="8:8" ht="15" x14ac:dyDescent="0.25">
      <c r="H1221" s="53">
        <v>46135</v>
      </c>
    </row>
    <row r="1222" spans="8:8" ht="15" x14ac:dyDescent="0.25">
      <c r="H1222" s="53">
        <v>46136</v>
      </c>
    </row>
    <row r="1223" spans="8:8" ht="15" x14ac:dyDescent="0.25">
      <c r="H1223" s="53">
        <v>46137</v>
      </c>
    </row>
    <row r="1224" spans="8:8" ht="15" x14ac:dyDescent="0.25">
      <c r="H1224" s="53">
        <v>46138</v>
      </c>
    </row>
    <row r="1225" spans="8:8" ht="15" x14ac:dyDescent="0.25">
      <c r="H1225" s="53">
        <v>46139</v>
      </c>
    </row>
    <row r="1226" spans="8:8" ht="15" x14ac:dyDescent="0.25">
      <c r="H1226" s="53">
        <v>46140</v>
      </c>
    </row>
    <row r="1227" spans="8:8" ht="15" x14ac:dyDescent="0.25">
      <c r="H1227" s="53">
        <v>46141</v>
      </c>
    </row>
    <row r="1228" spans="8:8" ht="15" x14ac:dyDescent="0.25">
      <c r="H1228" s="53">
        <v>46142</v>
      </c>
    </row>
    <row r="1229" spans="8:8" ht="15" x14ac:dyDescent="0.25">
      <c r="H1229" s="53">
        <v>46143</v>
      </c>
    </row>
    <row r="1230" spans="8:8" ht="15" x14ac:dyDescent="0.25">
      <c r="H1230" s="53">
        <v>46144</v>
      </c>
    </row>
    <row r="1231" spans="8:8" ht="15" x14ac:dyDescent="0.25">
      <c r="H1231" s="53">
        <v>46145</v>
      </c>
    </row>
    <row r="1232" spans="8:8" ht="15" x14ac:dyDescent="0.25">
      <c r="H1232" s="53">
        <v>46146</v>
      </c>
    </row>
    <row r="1233" spans="8:8" ht="15" x14ac:dyDescent="0.25">
      <c r="H1233" s="53">
        <v>46147</v>
      </c>
    </row>
    <row r="1234" spans="8:8" ht="15" x14ac:dyDescent="0.25">
      <c r="H1234" s="53">
        <v>46148</v>
      </c>
    </row>
    <row r="1235" spans="8:8" ht="15" x14ac:dyDescent="0.25">
      <c r="H1235" s="53">
        <v>46149</v>
      </c>
    </row>
    <row r="1236" spans="8:8" ht="15" x14ac:dyDescent="0.25">
      <c r="H1236" s="53">
        <v>46150</v>
      </c>
    </row>
    <row r="1237" spans="8:8" ht="15" x14ac:dyDescent="0.25">
      <c r="H1237" s="53">
        <v>46151</v>
      </c>
    </row>
    <row r="1238" spans="8:8" ht="15" x14ac:dyDescent="0.25">
      <c r="H1238" s="53">
        <v>46152</v>
      </c>
    </row>
    <row r="1239" spans="8:8" ht="15" x14ac:dyDescent="0.25">
      <c r="H1239" s="53">
        <v>46153</v>
      </c>
    </row>
    <row r="1240" spans="8:8" ht="15" x14ac:dyDescent="0.25">
      <c r="H1240" s="53">
        <v>46154</v>
      </c>
    </row>
    <row r="1241" spans="8:8" ht="15" x14ac:dyDescent="0.25">
      <c r="H1241" s="53">
        <v>46155</v>
      </c>
    </row>
    <row r="1242" spans="8:8" ht="15" x14ac:dyDescent="0.25">
      <c r="H1242" s="53">
        <v>46156</v>
      </c>
    </row>
    <row r="1243" spans="8:8" ht="15" x14ac:dyDescent="0.25">
      <c r="H1243" s="53">
        <v>46157</v>
      </c>
    </row>
    <row r="1244" spans="8:8" ht="15" x14ac:dyDescent="0.25">
      <c r="H1244" s="53">
        <v>46158</v>
      </c>
    </row>
    <row r="1245" spans="8:8" ht="15" x14ac:dyDescent="0.25">
      <c r="H1245" s="53">
        <v>46159</v>
      </c>
    </row>
    <row r="1246" spans="8:8" ht="15" x14ac:dyDescent="0.25">
      <c r="H1246" s="53">
        <v>46160</v>
      </c>
    </row>
    <row r="1247" spans="8:8" ht="15" x14ac:dyDescent="0.25">
      <c r="H1247" s="53">
        <v>46161</v>
      </c>
    </row>
    <row r="1248" spans="8:8" ht="15" x14ac:dyDescent="0.25">
      <c r="H1248" s="53">
        <v>46162</v>
      </c>
    </row>
    <row r="1249" spans="8:8" ht="15" x14ac:dyDescent="0.25">
      <c r="H1249" s="53">
        <v>46163</v>
      </c>
    </row>
    <row r="1250" spans="8:8" ht="15" x14ac:dyDescent="0.25">
      <c r="H1250" s="53">
        <v>46164</v>
      </c>
    </row>
    <row r="1251" spans="8:8" ht="15" x14ac:dyDescent="0.25">
      <c r="H1251" s="53">
        <v>46165</v>
      </c>
    </row>
    <row r="1252" spans="8:8" ht="15" x14ac:dyDescent="0.25">
      <c r="H1252" s="53">
        <v>46166</v>
      </c>
    </row>
    <row r="1253" spans="8:8" ht="15" x14ac:dyDescent="0.25">
      <c r="H1253" s="53">
        <v>46167</v>
      </c>
    </row>
    <row r="1254" spans="8:8" ht="15" x14ac:dyDescent="0.25">
      <c r="H1254" s="53">
        <v>46168</v>
      </c>
    </row>
    <row r="1255" spans="8:8" ht="15" x14ac:dyDescent="0.25">
      <c r="H1255" s="53">
        <v>46169</v>
      </c>
    </row>
    <row r="1256" spans="8:8" ht="15" x14ac:dyDescent="0.25">
      <c r="H1256" s="53">
        <v>46170</v>
      </c>
    </row>
    <row r="1257" spans="8:8" ht="15" x14ac:dyDescent="0.25">
      <c r="H1257" s="53">
        <v>46171</v>
      </c>
    </row>
    <row r="1258" spans="8:8" ht="15" x14ac:dyDescent="0.25">
      <c r="H1258" s="53">
        <v>46172</v>
      </c>
    </row>
    <row r="1259" spans="8:8" ht="15" x14ac:dyDescent="0.25">
      <c r="H1259" s="53">
        <v>46173</v>
      </c>
    </row>
    <row r="1260" spans="8:8" ht="15" x14ac:dyDescent="0.25">
      <c r="H1260" s="53">
        <v>46174</v>
      </c>
    </row>
    <row r="1261" spans="8:8" ht="15" x14ac:dyDescent="0.25">
      <c r="H1261" s="53">
        <v>46175</v>
      </c>
    </row>
    <row r="1262" spans="8:8" ht="15" x14ac:dyDescent="0.25">
      <c r="H1262" s="53">
        <v>46176</v>
      </c>
    </row>
    <row r="1263" spans="8:8" ht="15" x14ac:dyDescent="0.25">
      <c r="H1263" s="53">
        <v>46177</v>
      </c>
    </row>
    <row r="1264" spans="8:8" ht="15" x14ac:dyDescent="0.25">
      <c r="H1264" s="53">
        <v>46178</v>
      </c>
    </row>
    <row r="1265" spans="8:8" ht="15" x14ac:dyDescent="0.25">
      <c r="H1265" s="53">
        <v>46179</v>
      </c>
    </row>
    <row r="1266" spans="8:8" ht="15" x14ac:dyDescent="0.25">
      <c r="H1266" s="53">
        <v>46180</v>
      </c>
    </row>
    <row r="1267" spans="8:8" ht="15" x14ac:dyDescent="0.25">
      <c r="H1267" s="53">
        <v>46181</v>
      </c>
    </row>
    <row r="1268" spans="8:8" ht="15" x14ac:dyDescent="0.25">
      <c r="H1268" s="53">
        <v>46182</v>
      </c>
    </row>
    <row r="1269" spans="8:8" ht="15" x14ac:dyDescent="0.25">
      <c r="H1269" s="53">
        <v>46183</v>
      </c>
    </row>
    <row r="1270" spans="8:8" ht="15" x14ac:dyDescent="0.25">
      <c r="H1270" s="53">
        <v>46184</v>
      </c>
    </row>
    <row r="1271" spans="8:8" ht="15" x14ac:dyDescent="0.25">
      <c r="H1271" s="53">
        <v>46185</v>
      </c>
    </row>
    <row r="1272" spans="8:8" ht="15" x14ac:dyDescent="0.25">
      <c r="H1272" s="53">
        <v>46186</v>
      </c>
    </row>
    <row r="1273" spans="8:8" ht="15" x14ac:dyDescent="0.25">
      <c r="H1273" s="53">
        <v>46187</v>
      </c>
    </row>
    <row r="1274" spans="8:8" ht="15" x14ac:dyDescent="0.25">
      <c r="H1274" s="53">
        <v>46188</v>
      </c>
    </row>
    <row r="1275" spans="8:8" ht="15" x14ac:dyDescent="0.25">
      <c r="H1275" s="53">
        <v>46189</v>
      </c>
    </row>
    <row r="1276" spans="8:8" ht="15" x14ac:dyDescent="0.25">
      <c r="H1276" s="53">
        <v>46190</v>
      </c>
    </row>
    <row r="1277" spans="8:8" ht="15" x14ac:dyDescent="0.25">
      <c r="H1277" s="53">
        <v>46191</v>
      </c>
    </row>
    <row r="1278" spans="8:8" ht="15" x14ac:dyDescent="0.25">
      <c r="H1278" s="53">
        <v>46192</v>
      </c>
    </row>
    <row r="1279" spans="8:8" ht="15" x14ac:dyDescent="0.25">
      <c r="H1279" s="53">
        <v>46193</v>
      </c>
    </row>
    <row r="1280" spans="8:8" ht="15" x14ac:dyDescent="0.25">
      <c r="H1280" s="53">
        <v>46194</v>
      </c>
    </row>
    <row r="1281" spans="8:8" ht="15" x14ac:dyDescent="0.25">
      <c r="H1281" s="53">
        <v>46195</v>
      </c>
    </row>
    <row r="1282" spans="8:8" ht="15" x14ac:dyDescent="0.25">
      <c r="H1282" s="53">
        <v>46196</v>
      </c>
    </row>
    <row r="1283" spans="8:8" ht="15" x14ac:dyDescent="0.25">
      <c r="H1283" s="53">
        <v>46197</v>
      </c>
    </row>
    <row r="1284" spans="8:8" ht="15" x14ac:dyDescent="0.25">
      <c r="H1284" s="53">
        <v>46198</v>
      </c>
    </row>
    <row r="1285" spans="8:8" ht="15" x14ac:dyDescent="0.25">
      <c r="H1285" s="53">
        <v>46199</v>
      </c>
    </row>
    <row r="1286" spans="8:8" ht="15" x14ac:dyDescent="0.25">
      <c r="H1286" s="53">
        <v>46200</v>
      </c>
    </row>
    <row r="1287" spans="8:8" ht="15" x14ac:dyDescent="0.25">
      <c r="H1287" s="53">
        <v>46201</v>
      </c>
    </row>
    <row r="1288" spans="8:8" ht="15" x14ac:dyDescent="0.25">
      <c r="H1288" s="53">
        <v>46202</v>
      </c>
    </row>
    <row r="1289" spans="8:8" ht="15" x14ac:dyDescent="0.25">
      <c r="H1289" s="53">
        <v>46203</v>
      </c>
    </row>
    <row r="1290" spans="8:8" ht="15" x14ac:dyDescent="0.25">
      <c r="H1290" s="53">
        <v>46204</v>
      </c>
    </row>
    <row r="1291" spans="8:8" ht="15" x14ac:dyDescent="0.25">
      <c r="H1291" s="53">
        <v>46205</v>
      </c>
    </row>
    <row r="1292" spans="8:8" ht="15" x14ac:dyDescent="0.25">
      <c r="H1292" s="53">
        <v>46206</v>
      </c>
    </row>
    <row r="1293" spans="8:8" ht="15" x14ac:dyDescent="0.25">
      <c r="H1293" s="53">
        <v>46207</v>
      </c>
    </row>
    <row r="1294" spans="8:8" ht="15" x14ac:dyDescent="0.25">
      <c r="H1294" s="53">
        <v>46208</v>
      </c>
    </row>
    <row r="1295" spans="8:8" ht="15" x14ac:dyDescent="0.25">
      <c r="H1295" s="53">
        <v>46209</v>
      </c>
    </row>
    <row r="1296" spans="8:8" ht="15" x14ac:dyDescent="0.25">
      <c r="H1296" s="53">
        <v>46210</v>
      </c>
    </row>
    <row r="1297" spans="8:8" ht="15" x14ac:dyDescent="0.25">
      <c r="H1297" s="53">
        <v>46211</v>
      </c>
    </row>
    <row r="1298" spans="8:8" ht="15" x14ac:dyDescent="0.25">
      <c r="H1298" s="53">
        <v>46212</v>
      </c>
    </row>
    <row r="1299" spans="8:8" ht="15" x14ac:dyDescent="0.25">
      <c r="H1299" s="53">
        <v>46213</v>
      </c>
    </row>
    <row r="1300" spans="8:8" ht="15" x14ac:dyDescent="0.25">
      <c r="H1300" s="53">
        <v>46214</v>
      </c>
    </row>
    <row r="1301" spans="8:8" ht="15" x14ac:dyDescent="0.25">
      <c r="H1301" s="53">
        <v>46215</v>
      </c>
    </row>
    <row r="1302" spans="8:8" ht="15" x14ac:dyDescent="0.25">
      <c r="H1302" s="53">
        <v>46216</v>
      </c>
    </row>
    <row r="1303" spans="8:8" ht="15" x14ac:dyDescent="0.25">
      <c r="H1303" s="53">
        <v>46217</v>
      </c>
    </row>
    <row r="1304" spans="8:8" ht="15" x14ac:dyDescent="0.25">
      <c r="H1304" s="53">
        <v>46218</v>
      </c>
    </row>
    <row r="1305" spans="8:8" ht="15" x14ac:dyDescent="0.25">
      <c r="H1305" s="53">
        <v>46219</v>
      </c>
    </row>
    <row r="1306" spans="8:8" ht="15" x14ac:dyDescent="0.25">
      <c r="H1306" s="53">
        <v>46220</v>
      </c>
    </row>
    <row r="1307" spans="8:8" ht="15" x14ac:dyDescent="0.25">
      <c r="H1307" s="53">
        <v>46221</v>
      </c>
    </row>
    <row r="1308" spans="8:8" ht="15" x14ac:dyDescent="0.25">
      <c r="H1308" s="53">
        <v>46222</v>
      </c>
    </row>
    <row r="1309" spans="8:8" ht="15" x14ac:dyDescent="0.25">
      <c r="H1309" s="53">
        <v>46223</v>
      </c>
    </row>
    <row r="1310" spans="8:8" ht="15" x14ac:dyDescent="0.25">
      <c r="H1310" s="53">
        <v>46224</v>
      </c>
    </row>
    <row r="1311" spans="8:8" ht="15" x14ac:dyDescent="0.25">
      <c r="H1311" s="53">
        <v>46225</v>
      </c>
    </row>
    <row r="1312" spans="8:8" ht="15" x14ac:dyDescent="0.25">
      <c r="H1312" s="53">
        <v>46226</v>
      </c>
    </row>
    <row r="1313" spans="8:8" ht="15" x14ac:dyDescent="0.25">
      <c r="H1313" s="53">
        <v>46227</v>
      </c>
    </row>
    <row r="1314" spans="8:8" ht="15" x14ac:dyDescent="0.25">
      <c r="H1314" s="53">
        <v>46228</v>
      </c>
    </row>
    <row r="1315" spans="8:8" ht="15" x14ac:dyDescent="0.25">
      <c r="H1315" s="53">
        <v>46229</v>
      </c>
    </row>
    <row r="1316" spans="8:8" ht="15" x14ac:dyDescent="0.25">
      <c r="H1316" s="53">
        <v>46230</v>
      </c>
    </row>
    <row r="1317" spans="8:8" ht="15" x14ac:dyDescent="0.25">
      <c r="H1317" s="53">
        <v>46231</v>
      </c>
    </row>
    <row r="1318" spans="8:8" ht="15" x14ac:dyDescent="0.25">
      <c r="H1318" s="53">
        <v>46232</v>
      </c>
    </row>
    <row r="1319" spans="8:8" ht="15" x14ac:dyDescent="0.25">
      <c r="H1319" s="53">
        <v>46233</v>
      </c>
    </row>
    <row r="1320" spans="8:8" ht="15" x14ac:dyDescent="0.25">
      <c r="H1320" s="53">
        <v>46234</v>
      </c>
    </row>
    <row r="1321" spans="8:8" ht="15" x14ac:dyDescent="0.25">
      <c r="H1321" s="53">
        <v>46235</v>
      </c>
    </row>
    <row r="1322" spans="8:8" ht="15" x14ac:dyDescent="0.25">
      <c r="H1322" s="53">
        <v>46236</v>
      </c>
    </row>
    <row r="1323" spans="8:8" ht="15" x14ac:dyDescent="0.25">
      <c r="H1323" s="53">
        <v>46237</v>
      </c>
    </row>
    <row r="1324" spans="8:8" ht="15" x14ac:dyDescent="0.25">
      <c r="H1324" s="53">
        <v>46238</v>
      </c>
    </row>
    <row r="1325" spans="8:8" ht="15" x14ac:dyDescent="0.25">
      <c r="H1325" s="53">
        <v>46239</v>
      </c>
    </row>
    <row r="1326" spans="8:8" ht="15" x14ac:dyDescent="0.25">
      <c r="H1326" s="53">
        <v>46240</v>
      </c>
    </row>
    <row r="1327" spans="8:8" ht="15" x14ac:dyDescent="0.25">
      <c r="H1327" s="53">
        <v>46241</v>
      </c>
    </row>
    <row r="1328" spans="8:8" ht="15" x14ac:dyDescent="0.25">
      <c r="H1328" s="53">
        <v>46242</v>
      </c>
    </row>
    <row r="1329" spans="8:8" ht="15" x14ac:dyDescent="0.25">
      <c r="H1329" s="53">
        <v>46243</v>
      </c>
    </row>
    <row r="1330" spans="8:8" ht="15" x14ac:dyDescent="0.25">
      <c r="H1330" s="53">
        <v>46244</v>
      </c>
    </row>
    <row r="1331" spans="8:8" ht="15" x14ac:dyDescent="0.25">
      <c r="H1331" s="53">
        <v>46245</v>
      </c>
    </row>
    <row r="1332" spans="8:8" ht="15" x14ac:dyDescent="0.25">
      <c r="H1332" s="53">
        <v>46246</v>
      </c>
    </row>
    <row r="1333" spans="8:8" ht="15" x14ac:dyDescent="0.25">
      <c r="H1333" s="53">
        <v>46247</v>
      </c>
    </row>
    <row r="1334" spans="8:8" ht="15" x14ac:dyDescent="0.25">
      <c r="H1334" s="53">
        <v>46248</v>
      </c>
    </row>
    <row r="1335" spans="8:8" ht="15" x14ac:dyDescent="0.25">
      <c r="H1335" s="53">
        <v>46249</v>
      </c>
    </row>
    <row r="1336" spans="8:8" ht="15" x14ac:dyDescent="0.25">
      <c r="H1336" s="53">
        <v>46250</v>
      </c>
    </row>
    <row r="1337" spans="8:8" ht="15" x14ac:dyDescent="0.25">
      <c r="H1337" s="53">
        <v>46251</v>
      </c>
    </row>
    <row r="1338" spans="8:8" ht="15" x14ac:dyDescent="0.25">
      <c r="H1338" s="53">
        <v>46252</v>
      </c>
    </row>
    <row r="1339" spans="8:8" ht="15" x14ac:dyDescent="0.25">
      <c r="H1339" s="53">
        <v>46253</v>
      </c>
    </row>
    <row r="1340" spans="8:8" ht="15" x14ac:dyDescent="0.25">
      <c r="H1340" s="53">
        <v>46254</v>
      </c>
    </row>
    <row r="1341" spans="8:8" ht="15" x14ac:dyDescent="0.25">
      <c r="H1341" s="53">
        <v>46255</v>
      </c>
    </row>
    <row r="1342" spans="8:8" ht="15" x14ac:dyDescent="0.25">
      <c r="H1342" s="53">
        <v>46256</v>
      </c>
    </row>
    <row r="1343" spans="8:8" ht="15" x14ac:dyDescent="0.25">
      <c r="H1343" s="53">
        <v>46257</v>
      </c>
    </row>
    <row r="1344" spans="8:8" ht="15" x14ac:dyDescent="0.25">
      <c r="H1344" s="53">
        <v>46258</v>
      </c>
    </row>
    <row r="1345" spans="8:8" ht="15" x14ac:dyDescent="0.25">
      <c r="H1345" s="53">
        <v>46259</v>
      </c>
    </row>
    <row r="1346" spans="8:8" ht="15" x14ac:dyDescent="0.25">
      <c r="H1346" s="53">
        <v>46260</v>
      </c>
    </row>
    <row r="1347" spans="8:8" ht="15" x14ac:dyDescent="0.25">
      <c r="H1347" s="53">
        <v>46261</v>
      </c>
    </row>
    <row r="1348" spans="8:8" ht="15" x14ac:dyDescent="0.25">
      <c r="H1348" s="53">
        <v>46262</v>
      </c>
    </row>
    <row r="1349" spans="8:8" ht="15" x14ac:dyDescent="0.25">
      <c r="H1349" s="53">
        <v>46263</v>
      </c>
    </row>
    <row r="1350" spans="8:8" ht="15" x14ac:dyDescent="0.25">
      <c r="H1350" s="53">
        <v>46264</v>
      </c>
    </row>
    <row r="1351" spans="8:8" ht="15" x14ac:dyDescent="0.25">
      <c r="H1351" s="53">
        <v>46265</v>
      </c>
    </row>
    <row r="1352" spans="8:8" ht="15" x14ac:dyDescent="0.25">
      <c r="H1352" s="53">
        <v>46266</v>
      </c>
    </row>
    <row r="1353" spans="8:8" ht="15" x14ac:dyDescent="0.25">
      <c r="H1353" s="53">
        <v>46267</v>
      </c>
    </row>
    <row r="1354" spans="8:8" ht="15" x14ac:dyDescent="0.25">
      <c r="H1354" s="53">
        <v>46268</v>
      </c>
    </row>
    <row r="1355" spans="8:8" ht="15" x14ac:dyDescent="0.25">
      <c r="H1355" s="53">
        <v>46269</v>
      </c>
    </row>
    <row r="1356" spans="8:8" ht="15" x14ac:dyDescent="0.25">
      <c r="H1356" s="53">
        <v>46270</v>
      </c>
    </row>
    <row r="1357" spans="8:8" ht="15" x14ac:dyDescent="0.25">
      <c r="H1357" s="53">
        <v>46271</v>
      </c>
    </row>
    <row r="1358" spans="8:8" ht="15" x14ac:dyDescent="0.25">
      <c r="H1358" s="53">
        <v>46272</v>
      </c>
    </row>
    <row r="1359" spans="8:8" ht="15" x14ac:dyDescent="0.25">
      <c r="H1359" s="53">
        <v>46273</v>
      </c>
    </row>
    <row r="1360" spans="8:8" ht="15" x14ac:dyDescent="0.25">
      <c r="H1360" s="53">
        <v>46274</v>
      </c>
    </row>
    <row r="1361" spans="8:8" ht="15" x14ac:dyDescent="0.25">
      <c r="H1361" s="53">
        <v>46275</v>
      </c>
    </row>
    <row r="1362" spans="8:8" ht="15" x14ac:dyDescent="0.25">
      <c r="H1362" s="53">
        <v>46276</v>
      </c>
    </row>
    <row r="1363" spans="8:8" ht="15" x14ac:dyDescent="0.25">
      <c r="H1363" s="53">
        <v>46277</v>
      </c>
    </row>
    <row r="1364" spans="8:8" ht="15" x14ac:dyDescent="0.25">
      <c r="H1364" s="53">
        <v>46278</v>
      </c>
    </row>
    <row r="1365" spans="8:8" ht="15" x14ac:dyDescent="0.25">
      <c r="H1365" s="53">
        <v>46279</v>
      </c>
    </row>
    <row r="1366" spans="8:8" ht="15" x14ac:dyDescent="0.25">
      <c r="H1366" s="53">
        <v>46280</v>
      </c>
    </row>
    <row r="1367" spans="8:8" ht="15" x14ac:dyDescent="0.25">
      <c r="H1367" s="53">
        <v>46281</v>
      </c>
    </row>
    <row r="1368" spans="8:8" ht="15" x14ac:dyDescent="0.25">
      <c r="H1368" s="53">
        <v>46282</v>
      </c>
    </row>
    <row r="1369" spans="8:8" ht="15" x14ac:dyDescent="0.25">
      <c r="H1369" s="53">
        <v>46283</v>
      </c>
    </row>
    <row r="1370" spans="8:8" ht="15" x14ac:dyDescent="0.25">
      <c r="H1370" s="53">
        <v>46284</v>
      </c>
    </row>
    <row r="1371" spans="8:8" ht="15" x14ac:dyDescent="0.25">
      <c r="H1371" s="53">
        <v>46285</v>
      </c>
    </row>
    <row r="1372" spans="8:8" ht="15" x14ac:dyDescent="0.25">
      <c r="H1372" s="53">
        <v>46286</v>
      </c>
    </row>
    <row r="1373" spans="8:8" ht="15" x14ac:dyDescent="0.25">
      <c r="H1373" s="53">
        <v>46287</v>
      </c>
    </row>
    <row r="1374" spans="8:8" ht="15" x14ac:dyDescent="0.25">
      <c r="H1374" s="53">
        <v>46288</v>
      </c>
    </row>
    <row r="1375" spans="8:8" ht="15" x14ac:dyDescent="0.25">
      <c r="H1375" s="53">
        <v>46289</v>
      </c>
    </row>
    <row r="1376" spans="8:8" ht="15" x14ac:dyDescent="0.25">
      <c r="H1376" s="53">
        <v>46290</v>
      </c>
    </row>
    <row r="1377" spans="8:8" ht="15" x14ac:dyDescent="0.25">
      <c r="H1377" s="53">
        <v>46291</v>
      </c>
    </row>
    <row r="1378" spans="8:8" ht="15" x14ac:dyDescent="0.25">
      <c r="H1378" s="53">
        <v>46292</v>
      </c>
    </row>
    <row r="1379" spans="8:8" ht="15" x14ac:dyDescent="0.25">
      <c r="H1379" s="53">
        <v>46293</v>
      </c>
    </row>
    <row r="1380" spans="8:8" ht="15" x14ac:dyDescent="0.25">
      <c r="H1380" s="53">
        <v>46294</v>
      </c>
    </row>
    <row r="1381" spans="8:8" ht="15" x14ac:dyDescent="0.25">
      <c r="H1381" s="53">
        <v>46295</v>
      </c>
    </row>
  </sheetData>
  <sheetProtection algorithmName="SHA-512" hashValue="bbob41usyC/DO/xcRJkkNR+jLIfsIJ31vgVhzRs05BTWr+/Yq/77zSUAYVx8epuRYp5rbEFfgd32dZuVDdyhXg==" saltValue="RRE9kcVb9Fd3O7MYbYuq7A==" spinCount="100000" sheet="1" objects="1" scenario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Calculation</vt:lpstr>
      <vt:lpstr>Values</vt:lpstr>
      <vt:lpstr>Weights</vt:lpstr>
    </vt:vector>
  </TitlesOfParts>
  <Company>Myers and Stauffer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Abbigail Kern</dc:creator>
  <cp:lastModifiedBy>Bush, Joseph R</cp:lastModifiedBy>
  <dcterms:created xsi:type="dcterms:W3CDTF">2024-10-02T16:20:31Z</dcterms:created>
  <dcterms:modified xsi:type="dcterms:W3CDTF">2026-06-16T17:44:55Z</dcterms:modified>
</cp:coreProperties>
</file>