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/>
  <mc:AlternateContent xmlns:mc="http://schemas.openxmlformats.org/markup-compatibility/2006">
    <mc:Choice Requires="x15">
      <x15ac:absPath xmlns:x15ac="http://schemas.microsoft.com/office/spreadsheetml/2010/11/ac" url="C:\Users\E135590\Downloads\0.16.26\"/>
    </mc:Choice>
  </mc:AlternateContent>
  <xr:revisionPtr revIDLastSave="0" documentId="13_ncr:1_{80650F9A-3AC5-413F-ABC3-7C177858271E}" xr6:coauthVersionLast="47" xr6:coauthVersionMax="47" xr10:uidLastSave="{00000000-0000-0000-0000-000000000000}"/>
  <bookViews>
    <workbookView xWindow="32655" yWindow="3855" windowWidth="21600" windowHeight="11295" activeTab="1" xr2:uid="{00000000-000D-0000-FFFF-FFFF00000000}"/>
  </bookViews>
  <sheets>
    <sheet name="Calculation" sheetId="4" r:id="rId1"/>
    <sheet name="Values" sheetId="1" r:id="rId2"/>
    <sheet name="Weights" sheetId="2" r:id="rId3"/>
  </sheets>
  <definedNames>
    <definedName name="_xlnm._FilterDatabase" localSheetId="1" hidden="1">Values!$A$3:$S$331</definedName>
    <definedName name="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3" i="1" l="1"/>
  <c r="K332" i="1" l="1"/>
  <c r="K246" i="1"/>
  <c r="K274" i="1"/>
  <c r="K208" i="1"/>
  <c r="K244" i="1"/>
  <c r="K6" i="1"/>
  <c r="K20" i="1"/>
  <c r="K206" i="1"/>
  <c r="K124" i="1"/>
  <c r="K205" i="1"/>
  <c r="K209" i="1"/>
  <c r="K275" i="1"/>
  <c r="K207" i="1"/>
  <c r="K328" i="1"/>
  <c r="K24" i="1"/>
  <c r="K55" i="1"/>
  <c r="K311" i="1"/>
  <c r="K125" i="1"/>
  <c r="K166" i="1"/>
  <c r="K303" i="1"/>
  <c r="K92" i="1"/>
  <c r="K257" i="1"/>
  <c r="K122" i="1"/>
  <c r="K214" i="1" l="1"/>
  <c r="K280" i="1"/>
  <c r="K267" i="1"/>
  <c r="K201" i="1"/>
  <c r="K194" i="1"/>
  <c r="K253" i="1"/>
  <c r="K82" i="1"/>
  <c r="K281" i="1"/>
  <c r="K200" i="1"/>
  <c r="K301" i="1"/>
  <c r="K101" i="1"/>
  <c r="K68" i="1"/>
  <c r="K271" i="1"/>
  <c r="K160" i="1"/>
  <c r="K242" i="1"/>
  <c r="K109" i="1"/>
  <c r="K327" i="1"/>
  <c r="K171" i="1"/>
  <c r="K216" i="1"/>
  <c r="K64" i="1"/>
  <c r="K212" i="1"/>
  <c r="K7" i="1"/>
  <c r="K61" i="1"/>
  <c r="K220" i="1"/>
  <c r="K193" i="1"/>
  <c r="K81" i="1"/>
  <c r="K272" i="1"/>
  <c r="K262" i="1"/>
  <c r="K38" i="1"/>
  <c r="K157" i="1"/>
  <c r="K225" i="1"/>
  <c r="K252" i="1"/>
  <c r="K309" i="1"/>
  <c r="K263" i="1"/>
  <c r="K197" i="1"/>
  <c r="K139" i="1"/>
  <c r="K4" i="1"/>
  <c r="K268" i="1"/>
  <c r="K150" i="1"/>
  <c r="K100" i="1"/>
  <c r="K73" i="1"/>
  <c r="K141" i="1"/>
  <c r="K269" i="1"/>
  <c r="K221" i="1"/>
  <c r="K31" i="1"/>
  <c r="K229" i="1"/>
  <c r="K226" i="1"/>
  <c r="K307" i="1"/>
  <c r="K239" i="1"/>
  <c r="K74" i="1"/>
  <c r="K329" i="1"/>
  <c r="K115" i="1"/>
  <c r="K259" i="1"/>
  <c r="K320" i="1"/>
  <c r="K16" i="1"/>
  <c r="K183" i="1"/>
  <c r="K318" i="1"/>
  <c r="K199" i="1"/>
  <c r="K177" i="1"/>
  <c r="K149" i="1"/>
  <c r="K330" i="1"/>
  <c r="K323" i="1"/>
  <c r="K96" i="1"/>
  <c r="K80" i="1"/>
  <c r="K137" i="1"/>
  <c r="K83" i="1"/>
  <c r="K13" i="1"/>
  <c r="K279" i="1"/>
  <c r="K108" i="1"/>
  <c r="K314" i="1"/>
  <c r="K60" i="1"/>
  <c r="K254" i="1"/>
  <c r="K219" i="1"/>
  <c r="K120" i="1"/>
  <c r="K187" i="1"/>
  <c r="K51" i="1"/>
  <c r="K48" i="1"/>
  <c r="K178" i="1"/>
  <c r="K21" i="1"/>
  <c r="K176" i="1"/>
  <c r="K113" i="1"/>
  <c r="K161" i="1"/>
  <c r="K203" i="1"/>
  <c r="K37" i="1"/>
  <c r="K248" i="1"/>
  <c r="K97" i="1"/>
  <c r="K264" i="1"/>
  <c r="K22" i="1"/>
  <c r="K310" i="1"/>
  <c r="K287" i="1"/>
  <c r="K232" i="1"/>
  <c r="K322" i="1"/>
  <c r="K223" i="1"/>
  <c r="K75" i="1"/>
  <c r="K291" i="1"/>
  <c r="K18" i="1"/>
  <c r="K140" i="1"/>
  <c r="K49" i="1"/>
  <c r="K222" i="1"/>
  <c r="K72" i="1"/>
  <c r="K319" i="1"/>
  <c r="K213" i="1"/>
  <c r="K116" i="1"/>
  <c r="K154" i="1"/>
  <c r="K184" i="1"/>
  <c r="K156" i="1"/>
  <c r="K182" i="1"/>
  <c r="K255" i="1"/>
  <c r="K30" i="1"/>
  <c r="K158" i="1"/>
  <c r="K260" i="1"/>
  <c r="K44" i="1"/>
  <c r="K134" i="1"/>
  <c r="K289" i="1"/>
  <c r="K170" i="1"/>
  <c r="K312" i="1"/>
  <c r="K25" i="1"/>
  <c r="K45" i="1"/>
  <c r="K190" i="1"/>
  <c r="K241" i="1"/>
  <c r="K43" i="1"/>
  <c r="K227" i="1"/>
  <c r="K8" i="1"/>
  <c r="K41" i="1"/>
  <c r="K95" i="1"/>
  <c r="K317" i="1"/>
  <c r="K104" i="1"/>
  <c r="K71" i="1"/>
  <c r="K249" i="1"/>
  <c r="K251" i="1"/>
  <c r="K39" i="1"/>
  <c r="K217" i="1"/>
  <c r="K325" i="1"/>
  <c r="K65" i="1"/>
  <c r="K62" i="1"/>
  <c r="K147" i="1"/>
  <c r="K5" i="1"/>
  <c r="K69" i="1"/>
  <c r="K186" i="1"/>
  <c r="K99" i="1"/>
  <c r="K146" i="1"/>
  <c r="K295" i="1"/>
  <c r="K202" i="1"/>
  <c r="K258" i="1"/>
  <c r="K224" i="1"/>
  <c r="K168" i="1"/>
  <c r="K230" i="1"/>
  <c r="K148" i="1"/>
  <c r="K9" i="1"/>
  <c r="K70" i="1"/>
  <c r="K77" i="1"/>
  <c r="K47" i="1"/>
  <c r="K288" i="1"/>
  <c r="K127" i="1"/>
  <c r="K34" i="1"/>
  <c r="K191" i="1"/>
  <c r="K93" i="1"/>
  <c r="K78" i="1"/>
  <c r="K298" i="1"/>
  <c r="K283" i="1"/>
  <c r="K192" i="1"/>
  <c r="K175" i="1"/>
  <c r="K196" i="1"/>
  <c r="K211" i="1"/>
  <c r="K35" i="1"/>
  <c r="K173" i="1"/>
  <c r="K32" i="1"/>
  <c r="K299" i="1"/>
  <c r="K285" i="1"/>
  <c r="K316" i="1"/>
  <c r="K126" i="1"/>
  <c r="K46" i="1"/>
  <c r="K59" i="1"/>
  <c r="K174" i="1"/>
  <c r="K180" i="1"/>
  <c r="K89" i="1"/>
  <c r="K290" i="1"/>
  <c r="K17" i="1"/>
  <c r="K36" i="1"/>
  <c r="K155" i="1"/>
  <c r="K152" i="1"/>
  <c r="K58" i="1"/>
  <c r="K76" i="1"/>
  <c r="K162" i="1"/>
  <c r="K53" i="1"/>
  <c r="K10" i="1"/>
  <c r="K266" i="1"/>
  <c r="K321" i="1"/>
  <c r="K129" i="1"/>
  <c r="K153" i="1"/>
  <c r="K63" i="1"/>
  <c r="K278" i="1"/>
  <c r="K40" i="1"/>
  <c r="K87" i="1"/>
  <c r="K228" i="1"/>
  <c r="K135" i="1"/>
  <c r="K29" i="1"/>
  <c r="K243" i="1"/>
  <c r="K144" i="1"/>
  <c r="K111" i="1"/>
  <c r="K118" i="1"/>
  <c r="K105" i="1"/>
  <c r="K138" i="1"/>
  <c r="K84" i="1"/>
  <c r="K305" i="1"/>
  <c r="K250" i="1"/>
  <c r="K296" i="1"/>
  <c r="K132" i="1"/>
  <c r="K308" i="1"/>
  <c r="K293" i="1"/>
  <c r="K12" i="1"/>
  <c r="K117" i="1"/>
  <c r="K189" i="1"/>
  <c r="K292" i="1"/>
  <c r="K119" i="1"/>
  <c r="K261" i="1"/>
  <c r="K133" i="1"/>
  <c r="K159" i="1"/>
  <c r="K297" i="1"/>
  <c r="K294" i="1"/>
  <c r="K128" i="1"/>
  <c r="K28" i="1"/>
  <c r="K164" i="1"/>
  <c r="K110" i="1"/>
  <c r="K198" i="1"/>
  <c r="K42" i="1"/>
  <c r="K300" i="1"/>
  <c r="K98" i="1"/>
  <c r="K286" i="1"/>
  <c r="K94" i="1"/>
  <c r="K103" i="1"/>
  <c r="K282" i="1"/>
  <c r="K23" i="1"/>
  <c r="K172" i="1"/>
  <c r="K324" i="1"/>
  <c r="K151" i="1"/>
  <c r="K54" i="1"/>
  <c r="K181" i="1"/>
  <c r="K85" i="1"/>
  <c r="K179" i="1"/>
  <c r="K247" i="1"/>
  <c r="K304" i="1"/>
  <c r="K165" i="1"/>
  <c r="K106" i="1"/>
  <c r="K90" i="1"/>
  <c r="K123" i="1"/>
  <c r="K107" i="1"/>
  <c r="K130" i="1"/>
  <c r="K19" i="1"/>
  <c r="K142" i="1"/>
  <c r="K131" i="1"/>
  <c r="K326" i="1"/>
  <c r="K236" i="1"/>
  <c r="K67" i="1"/>
  <c r="K313" i="1"/>
  <c r="K237" i="1"/>
  <c r="K270" i="1"/>
  <c r="K145" i="1"/>
  <c r="K302" i="1"/>
  <c r="K114" i="1"/>
  <c r="K11" i="1"/>
  <c r="K79" i="1"/>
  <c r="K234" i="1"/>
  <c r="K231" i="1"/>
  <c r="K102" i="1"/>
  <c r="K204" i="1"/>
  <c r="K277" i="1"/>
  <c r="K169" i="1"/>
  <c r="K240" i="1"/>
  <c r="K15" i="1"/>
  <c r="K143" i="1"/>
  <c r="K233" i="1"/>
  <c r="K136" i="1"/>
  <c r="K256" i="1"/>
  <c r="K112" i="1"/>
  <c r="K14" i="1"/>
  <c r="K195" i="1"/>
  <c r="K315" i="1"/>
  <c r="K265" i="1"/>
  <c r="K91" i="1"/>
  <c r="K66" i="1"/>
  <c r="K215" i="1"/>
  <c r="K238" i="1"/>
  <c r="K235" i="1"/>
  <c r="K163" i="1"/>
  <c r="K52" i="1"/>
  <c r="K57" i="1"/>
  <c r="K167" i="1"/>
  <c r="K306" i="1"/>
  <c r="K218" i="1"/>
  <c r="K27" i="1"/>
  <c r="K56" i="1"/>
  <c r="K86" i="1"/>
  <c r="K284" i="1"/>
  <c r="K185" i="1"/>
  <c r="K50" i="1"/>
  <c r="K188" i="1"/>
  <c r="K273" i="1"/>
  <c r="K210" i="1"/>
  <c r="K88" i="1"/>
  <c r="K26" i="1"/>
  <c r="K276" i="1" l="1"/>
  <c r="K245" i="1"/>
  <c r="K331" i="1"/>
  <c r="K33" i="1"/>
  <c r="J8" i="4" l="1"/>
  <c r="J7" i="4"/>
  <c r="J6" i="4"/>
  <c r="J5" i="4"/>
  <c r="J9" i="4" l="1"/>
  <c r="C5" i="4"/>
  <c r="A76" i="4" l="1"/>
  <c r="M36" i="4" s="1"/>
  <c r="A73" i="4"/>
  <c r="A72" i="4"/>
  <c r="A71" i="4"/>
  <c r="C7" i="4" s="1"/>
  <c r="M53" i="4"/>
  <c r="B46" i="4"/>
  <c r="F36" i="4"/>
  <c r="M28" i="4"/>
  <c r="M25" i="4"/>
  <c r="B25" i="4"/>
  <c r="J16" i="4"/>
  <c r="M23" i="4" s="1"/>
  <c r="J15" i="4"/>
  <c r="F27" i="4"/>
  <c r="M56" i="4" s="1"/>
  <c r="F26" i="4"/>
  <c r="M47" i="4" s="1"/>
  <c r="M45" i="4"/>
  <c r="F29" i="4"/>
  <c r="F25" i="4"/>
  <c r="J14" i="4" l="1"/>
  <c r="F23" i="4" s="1"/>
  <c r="C8" i="4"/>
  <c r="F31" i="4"/>
  <c r="M54" i="4" s="1"/>
  <c r="M57" i="4" s="1"/>
  <c r="M35" i="4"/>
  <c r="F28" i="4"/>
  <c r="F30" i="4" s="1"/>
  <c r="M48" i="4"/>
  <c r="F37" i="4" s="1"/>
  <c r="F38" i="4" s="1"/>
  <c r="F47" i="4"/>
  <c r="M26" i="4"/>
  <c r="M27" i="4" s="1"/>
  <c r="M30" i="4" s="1"/>
  <c r="K121" i="1"/>
  <c r="C21" i="4" l="1"/>
  <c r="F39" i="4"/>
  <c r="F40" i="4" s="1"/>
  <c r="F42" i="4" s="1"/>
  <c r="F32" i="4"/>
  <c r="F51" i="4" s="1"/>
  <c r="F46" i="4" l="1"/>
  <c r="F48" i="4" s="1"/>
  <c r="F52" i="4" s="1"/>
  <c r="F53" i="4" s="1"/>
  <c r="F34" i="4"/>
  <c r="M37" i="4" l="1"/>
  <c r="M33" i="4"/>
  <c r="C19" i="4" s="1"/>
  <c r="M38" i="4" l="1"/>
  <c r="M39" i="4"/>
  <c r="M40" i="4" l="1"/>
  <c r="M41" i="4" s="1"/>
  <c r="C20" i="4" s="1"/>
</calcChain>
</file>

<file path=xl/sharedStrings.xml><?xml version="1.0" encoding="utf-8"?>
<sst xmlns="http://schemas.openxmlformats.org/spreadsheetml/2006/main" count="4467" uniqueCount="2963">
  <si>
    <t>Children's Hospitals default to Market Area 2 as they do not submit Medicare cost reports.</t>
  </si>
  <si>
    <t>NPI</t>
  </si>
  <si>
    <t>Medicare ID</t>
  </si>
  <si>
    <t>Provider Name</t>
  </si>
  <si>
    <t>WV STD COST</t>
  </si>
  <si>
    <t>Std Cap Amt</t>
  </si>
  <si>
    <t>Cost/Charge Ratio</t>
  </si>
  <si>
    <t>Ind Med Ed ADJ</t>
  </si>
  <si>
    <t>CMS PUF Rate</t>
  </si>
  <si>
    <t>Market Area</t>
  </si>
  <si>
    <t>Pro WGE Index GAF</t>
  </si>
  <si>
    <t xml:space="preserve">Base Amt. </t>
  </si>
  <si>
    <t>Physical Address</t>
  </si>
  <si>
    <t>City</t>
  </si>
  <si>
    <t>State</t>
  </si>
  <si>
    <t>Contract Type</t>
  </si>
  <si>
    <t>Eff Date</t>
  </si>
  <si>
    <t>REGENTS OF THE UNIVERSITY OF MICHIGAN</t>
  </si>
  <si>
    <t>1500 E MEDICAL CENTER DRIVE</t>
  </si>
  <si>
    <t>ANN ARBOR</t>
  </si>
  <si>
    <t>MI</t>
  </si>
  <si>
    <t>010078</t>
  </si>
  <si>
    <t>030022</t>
  </si>
  <si>
    <t>MO</t>
  </si>
  <si>
    <t>030110</t>
  </si>
  <si>
    <t>060022</t>
  </si>
  <si>
    <t>050464</t>
  </si>
  <si>
    <t>090005</t>
  </si>
  <si>
    <t>060034</t>
  </si>
  <si>
    <t>060028</t>
  </si>
  <si>
    <t>090004</t>
  </si>
  <si>
    <t>070024</t>
  </si>
  <si>
    <t>060024</t>
  </si>
  <si>
    <t>090011</t>
  </si>
  <si>
    <t>440049</t>
  </si>
  <si>
    <t>050551</t>
  </si>
  <si>
    <t>040022</t>
  </si>
  <si>
    <t>010049</t>
  </si>
  <si>
    <t>060010</t>
  </si>
  <si>
    <t>030014</t>
  </si>
  <si>
    <t>050441</t>
  </si>
  <si>
    <t>Includes External Weights for Low Volume DRGs with Pair/Triplet Premiums Applied</t>
  </si>
  <si>
    <t>Includes Medicare Weight for Transplant DRGs</t>
  </si>
  <si>
    <t>Excludes non-PPS DRGs</t>
  </si>
  <si>
    <t>DRG</t>
  </si>
  <si>
    <t>Description</t>
  </si>
  <si>
    <t>ALOS</t>
  </si>
  <si>
    <t>Final DRG
Weight</t>
  </si>
  <si>
    <t>Source</t>
  </si>
  <si>
    <t>001</t>
  </si>
  <si>
    <t>HEART TRANSPLANT OR IMPLANT OF HEART ASSIST SYSTEM WITH MCC</t>
  </si>
  <si>
    <t>Z</t>
  </si>
  <si>
    <t>002</t>
  </si>
  <si>
    <t>HEART TRANSPLANT OR IMPLANT OF HEART ASSIST SYSTEM WITHOUT MCC</t>
  </si>
  <si>
    <t>003</t>
  </si>
  <si>
    <t>ECMO OR TRACHEOSTOMY WITH MV &gt;96 HOURS OR PRINCIPAL DIAGNOSIS EXCEPT FACE, MOUTH AND NECK WITH MAJOR O.R. PROCEDURES</t>
  </si>
  <si>
    <t>A</t>
  </si>
  <si>
    <t>Discharge</t>
  </si>
  <si>
    <t>Admit</t>
  </si>
  <si>
    <t>004</t>
  </si>
  <si>
    <t>TRACHEOSTOMY WITH MV &gt;96 HOURS OR PRINCIPAL DIAGNOSIS EXCEPT FACE, MOUTH AND NECK WITHOUT MAJOR O.R. PROCEDURES</t>
  </si>
  <si>
    <t>Status</t>
  </si>
  <si>
    <t>Date</t>
  </si>
  <si>
    <t>005</t>
  </si>
  <si>
    <t>LIVER TRANSPLANT WITH MCC OR INTESTINAL TRANSPLANT</t>
  </si>
  <si>
    <t>Code</t>
  </si>
  <si>
    <t>006</t>
  </si>
  <si>
    <t>LIVER TRANSPLANT WITHOUT MCC</t>
  </si>
  <si>
    <t>007</t>
  </si>
  <si>
    <t>LUNG TRANSPLANT</t>
  </si>
  <si>
    <t>008</t>
  </si>
  <si>
    <t>SIMULTANEOUS PANCREAS AND KIDNEY TRANSPLANT</t>
  </si>
  <si>
    <t>010</t>
  </si>
  <si>
    <t>PANCREAS TRANSPLANT</t>
  </si>
  <si>
    <t>011</t>
  </si>
  <si>
    <t>TRACHEOSTOMY FOR FACE, MOUTH AND NECK DIAGNOSES OR LARYNGECTOMY WITH MCC</t>
  </si>
  <si>
    <t>012</t>
  </si>
  <si>
    <t>TRACHEOSTOMY FOR FACE, MOUTH AND NECK DIAGNOSES OR LARYNGECTOMY WITH CC</t>
  </si>
  <si>
    <t>013</t>
  </si>
  <si>
    <t>TRACHEOSTOMY FOR FACE, MOUTH AND NECK DIAGNOSES OR LARYNGECTOMY WITHOUT CC/MCC</t>
  </si>
  <si>
    <t>M</t>
  </si>
  <si>
    <t>014</t>
  </si>
  <si>
    <t>ALLOGENEIC BONE MARROW TRANSPLANT</t>
  </si>
  <si>
    <t>016</t>
  </si>
  <si>
    <t>AUTOLOGOUS BONE MARROW TRANSPLANT WITH CC/MCC</t>
  </si>
  <si>
    <t>017</t>
  </si>
  <si>
    <t>AUTOLOGOUS BONE MARROW TRANSPLANT WITHOUT CC/MCC</t>
  </si>
  <si>
    <t>018</t>
  </si>
  <si>
    <t>CHIMERIC ANTIGEN RECEPTOR (CAR) T-CELL AND OTHER IMMUNOTHERAPIES</t>
  </si>
  <si>
    <t>019</t>
  </si>
  <si>
    <t>SIMULTANEOUS PANCREAS AND KIDNEY TRANSPLANT WITH HEMODIALYSIS</t>
  </si>
  <si>
    <t>020</t>
  </si>
  <si>
    <t>INTRACRANIAL VASCULAR PROCEDURES WITH PRINCIPAL DIAGNOSIS HEMORRHAGE WITH MCC</t>
  </si>
  <si>
    <t>AO</t>
  </si>
  <si>
    <t>021</t>
  </si>
  <si>
    <t>INTRACRANIAL VASCULAR PROCEDURES WITH PRINCIPAL DIAGNOSIS HEMORRHAGE WITH CC</t>
  </si>
  <si>
    <t>022</t>
  </si>
  <si>
    <t>INTRACRANIAL VASCULAR PROCEDURES WITH PRINCIPAL DIAGNOSIS HEMORRHAGE WITHOUT CC/MCC</t>
  </si>
  <si>
    <t>023</t>
  </si>
  <si>
    <t>024</t>
  </si>
  <si>
    <t>CRANIOTOMY WITH MAJOR DEVICE IMPLANT OR ACUTE COMPLEX CNS PRINCIPAL DIAGNOSIS WITHOUT MCC</t>
  </si>
  <si>
    <t>025</t>
  </si>
  <si>
    <t>CRANIOTOMY AND ENDOVASCULAR INTRACRANIAL PROCEDURES WITH MCC</t>
  </si>
  <si>
    <t>026</t>
  </si>
  <si>
    <t>CRANIOTOMY AND ENDOVASCULAR INTRACRANIAL PROCEDURES WITH CC</t>
  </si>
  <si>
    <t>027</t>
  </si>
  <si>
    <t>CRANIOTOMY AND ENDOVASCULAR INTRACRANIAL PROCEDURES WITHOUT CC/MCC</t>
  </si>
  <si>
    <t>028</t>
  </si>
  <si>
    <t>SPINAL PROCEDURES WITH MCC</t>
  </si>
  <si>
    <t>029</t>
  </si>
  <si>
    <t>SPINAL PROCEDURES WITH CC OR SPINAL NEUROSTIMULATORS</t>
  </si>
  <si>
    <t>030</t>
  </si>
  <si>
    <t>SPINAL PROCEDURES WITHOUT CC/MCC</t>
  </si>
  <si>
    <t>031</t>
  </si>
  <si>
    <t>VENTRICULAR SHUNT PROCEDURES WITH MCC</t>
  </si>
  <si>
    <t>032</t>
  </si>
  <si>
    <t>VENTRICULAR SHUNT PROCEDURES WITH CC</t>
  </si>
  <si>
    <t>033</t>
  </si>
  <si>
    <t>VENTRICULAR SHUNT PROCEDURES WITHOUT CC/MCC</t>
  </si>
  <si>
    <t>034</t>
  </si>
  <si>
    <t>CAROTID ARTERY STENT PROCEDURES WITH MCC</t>
  </si>
  <si>
    <t>035</t>
  </si>
  <si>
    <t>CAROTID ARTERY STENT PROCEDURES WITH CC</t>
  </si>
  <si>
    <t>036</t>
  </si>
  <si>
    <t>CAROTID ARTERY STENT PROCEDURES WITHOUT CC/MCC</t>
  </si>
  <si>
    <t>037</t>
  </si>
  <si>
    <t>EXTRACRANIAL PROCEDURES WITH MCC</t>
  </si>
  <si>
    <t>038</t>
  </si>
  <si>
    <t>EXTRACRANIAL PROCEDURES WITH CC</t>
  </si>
  <si>
    <t>039</t>
  </si>
  <si>
    <t>EXTRACRANIAL PROCEDURES WITHOUT CC/MCC</t>
  </si>
  <si>
    <t>040</t>
  </si>
  <si>
    <t>PERIPHERAL, CRANIAL NERVE AND OTHER NERVOUS SYSTEM PROCEDURES WITH MCC</t>
  </si>
  <si>
    <t>041</t>
  </si>
  <si>
    <t>PERIPHERAL, CRANIAL NERVE AND OTHER NERVOUS SYSTEM PROCEDURES WITH CC OR PERIPHERAL NEUROSTIMULATOR</t>
  </si>
  <si>
    <t>AP</t>
  </si>
  <si>
    <t>042</t>
  </si>
  <si>
    <t>PERIPHERAL, CRANIAL NERVE AND OTHER NERVOUS SYSTEM PROCEDURES WITHOUT CC/MCC</t>
  </si>
  <si>
    <t>052</t>
  </si>
  <si>
    <t>SPINAL DISORDERS AND INJURIES WITH CC/MCC</t>
  </si>
  <si>
    <t>053</t>
  </si>
  <si>
    <t>SPINAL DISORDERS AND INJURIES WITHOUT CC/MCC</t>
  </si>
  <si>
    <t>054</t>
  </si>
  <si>
    <t>NERVOUS SYSTEM NEOPLASMS WITH MCC</t>
  </si>
  <si>
    <t>055</t>
  </si>
  <si>
    <t>NERVOUS SYSTEM NEOPLASMS WITHOUT MCC</t>
  </si>
  <si>
    <t>056</t>
  </si>
  <si>
    <t>DEGENERATIVE NERVOUS SYSTEM DISORDERS WITH MCC</t>
  </si>
  <si>
    <t>057</t>
  </si>
  <si>
    <t>DEGENERATIVE NERVOUS SYSTEM DISORDERS WITHOUT MCC</t>
  </si>
  <si>
    <t>058</t>
  </si>
  <si>
    <t>MULTIPLE SCLEROSIS AND CEREBELLAR ATAXIA WITH MCC</t>
  </si>
  <si>
    <t>059</t>
  </si>
  <si>
    <t>MULTIPLE SCLEROSIS AND CEREBELLAR ATAXIA WITH CC</t>
  </si>
  <si>
    <t>060</t>
  </si>
  <si>
    <t>MULTIPLE SCLEROSIS AND CEREBELLAR ATAXIA WITHOUT CC/MCC</t>
  </si>
  <si>
    <t>061</t>
  </si>
  <si>
    <t>ISCHEMIC STROKE, PRECEREBRAL OCCLUSION OR TRANSIENT ISCHEMIA WITH THROMBOLYTIC AGENT WITH MCC</t>
  </si>
  <si>
    <t>062</t>
  </si>
  <si>
    <t>ISCHEMIC STROKE, PRECEREBRAL OCCLUSION OR TRANSIENT ISCHEMIA WITH THROMBOLYTIC AGENT WITH CC</t>
  </si>
  <si>
    <t>063</t>
  </si>
  <si>
    <t>ISCHEMIC STROKE, PRECEREBRAL OCCLUSION OR TRANSIENT ISCHEMIA WITH THROMBOLYTIC AGENT WITHOUT CC/MCC</t>
  </si>
  <si>
    <t>064</t>
  </si>
  <si>
    <t>INTRACRANIAL HEMORRHAGE OR CEREBRAL INFARCTION WITH MCC</t>
  </si>
  <si>
    <t>065</t>
  </si>
  <si>
    <t>INTRACRANIAL HEMORRHAGE OR CEREBRAL INFARCTION WITH CC OR TPA IN 24 HOURS</t>
  </si>
  <si>
    <t>066</t>
  </si>
  <si>
    <t>INTRACRANIAL HEMORRHAGE OR CEREBRAL INFARCTION WITHOUT CC/MCC</t>
  </si>
  <si>
    <t>067</t>
  </si>
  <si>
    <t>068</t>
  </si>
  <si>
    <t>069</t>
  </si>
  <si>
    <t>TRANSIENT ISCHEMIA WITHOUT THROMBOLYTIC</t>
  </si>
  <si>
    <t>070</t>
  </si>
  <si>
    <t>071</t>
  </si>
  <si>
    <t>072</t>
  </si>
  <si>
    <t>073</t>
  </si>
  <si>
    <t>CRANIAL AND PERIPHERAL NERVE DISORDERS WITH MCC</t>
  </si>
  <si>
    <t>074</t>
  </si>
  <si>
    <t>CRANIAL AND PERIPHERAL NERVE DISORDERS WITHOUT MCC</t>
  </si>
  <si>
    <t>075</t>
  </si>
  <si>
    <t>VIRAL MENINGITIS WITH CC/MCC</t>
  </si>
  <si>
    <t>076</t>
  </si>
  <si>
    <t>VIRAL MENINGITIS WITHOUT CC/MCC</t>
  </si>
  <si>
    <t>080</t>
  </si>
  <si>
    <t>NONTRAUMATIC STUPOR AND COMA WITH MCC</t>
  </si>
  <si>
    <t>081</t>
  </si>
  <si>
    <t>NONTRAUMATIC STUPOR AND COMA WITHOUT MCC</t>
  </si>
  <si>
    <t>082</t>
  </si>
  <si>
    <t>TRAUMATIC STUPOR AND COMA &gt;1 HOUR WITH MCC</t>
  </si>
  <si>
    <t>083</t>
  </si>
  <si>
    <t>TRAUMATIC STUPOR AND COMA &gt;1 HOUR WITH CC</t>
  </si>
  <si>
    <t>084</t>
  </si>
  <si>
    <t>TRAUMATIC STUPOR AND COMA &gt;1 HOUR WITHOUT CC/MCC</t>
  </si>
  <si>
    <t>085</t>
  </si>
  <si>
    <t>TRAUMATIC STUPOR AND COMA &lt;1 HOUR WITH MCC</t>
  </si>
  <si>
    <t>086</t>
  </si>
  <si>
    <t>TRAUMATIC STUPOR AND COMA &lt;1 HOUR WITH CC</t>
  </si>
  <si>
    <t>087</t>
  </si>
  <si>
    <t>TRAUMATIC STUPOR AND COMA &lt;1 HOUR WITHOUT CC/MCC</t>
  </si>
  <si>
    <t>088</t>
  </si>
  <si>
    <t>CONCUSSION WITH MCC</t>
  </si>
  <si>
    <t>089</t>
  </si>
  <si>
    <t>CONCUSSION WITH CC</t>
  </si>
  <si>
    <t>090</t>
  </si>
  <si>
    <t>CONCUSSION WITHOUT CC/MCC</t>
  </si>
  <si>
    <t>091</t>
  </si>
  <si>
    <t>OTHER DISORDERS OF NERVOUS SYSTEM WITH MCC</t>
  </si>
  <si>
    <t>092</t>
  </si>
  <si>
    <t>OTHER DISORDERS OF NERVOUS SYSTEM WITH CC</t>
  </si>
  <si>
    <t>093</t>
  </si>
  <si>
    <t>OTHER DISORDERS OF NERVOUS SYSTEM WITHOUT CC/MCC</t>
  </si>
  <si>
    <t>094</t>
  </si>
  <si>
    <t>BACTERIAL AND TUBERCULOUS INFECTIONS OF NERVOUS SYSTEM WITH MCC</t>
  </si>
  <si>
    <t>095</t>
  </si>
  <si>
    <t>BACTERIAL AND TUBERCULOUS INFECTIONS OF NERVOUS SYSTEM WITH CC</t>
  </si>
  <si>
    <t>096</t>
  </si>
  <si>
    <t>BACTERIAL AND TUBERCULOUS INFECTIONS OF NERVOUS SYSTEM WITHOUT CC/MCC</t>
  </si>
  <si>
    <t>MP</t>
  </si>
  <si>
    <t>097</t>
  </si>
  <si>
    <t>NON-BACTERIAL INFECTION OF NERVOUS SYSTEM EXCEPT VIRAL MENINGITIS WITH MCC</t>
  </si>
  <si>
    <t>098</t>
  </si>
  <si>
    <t>NON-BACTERIAL INFECTION OF NERVOUS SYSTEM EXCEPT VIRAL MENINGITIS WITH CC</t>
  </si>
  <si>
    <t>099</t>
  </si>
  <si>
    <t>NON-BACTERIAL INFECTION OF NERVOUS SYSTEM EXCEPT VIRAL MENINGITIS WITHOUT CC/MCC</t>
  </si>
  <si>
    <t>100</t>
  </si>
  <si>
    <t>SEIZURES WITH MCC</t>
  </si>
  <si>
    <t>101</t>
  </si>
  <si>
    <t>SEIZURES WITHOUT MCC</t>
  </si>
  <si>
    <t>102</t>
  </si>
  <si>
    <t>HEADACHES WITH MCC</t>
  </si>
  <si>
    <t>103</t>
  </si>
  <si>
    <t>HEADACHES WITHOUT MCC</t>
  </si>
  <si>
    <t>113</t>
  </si>
  <si>
    <t>ORBITAL PROCEDURES WITH CC/MCC</t>
  </si>
  <si>
    <t>114</t>
  </si>
  <si>
    <t>ORBITAL PROCEDURES WITHOUT CC/MCC</t>
  </si>
  <si>
    <t>115</t>
  </si>
  <si>
    <t>EXTRAOCULAR PROCEDURES EXCEPT ORBIT</t>
  </si>
  <si>
    <t>116</t>
  </si>
  <si>
    <t>INTRAOCULAR PROCEDURES WITH CC/MCC</t>
  </si>
  <si>
    <t>117</t>
  </si>
  <si>
    <t>INTRAOCULAR PROCEDURES WITHOUT CC/MCC</t>
  </si>
  <si>
    <t>121</t>
  </si>
  <si>
    <t>ACUTE MAJOR EYE INFECTIONS WITH CC/MCC</t>
  </si>
  <si>
    <t>122</t>
  </si>
  <si>
    <t>ACUTE MAJOR EYE INFECTIONS WITHOUT CC/MCC</t>
  </si>
  <si>
    <t>123</t>
  </si>
  <si>
    <t>NEUROLOGICAL EYE DISORDERS</t>
  </si>
  <si>
    <t>124</t>
  </si>
  <si>
    <t>OTHER DISORDERS OF THE EYE WITH MCC OR THROMBOLYTIC AGENT</t>
  </si>
  <si>
    <t>125</t>
  </si>
  <si>
    <t>OTHER DISORDERS OF THE EYE WITHOUT MCC</t>
  </si>
  <si>
    <t>135</t>
  </si>
  <si>
    <t>SINUS AND MASTOID PROCEDURES WITH CC/MCC</t>
  </si>
  <si>
    <t>136</t>
  </si>
  <si>
    <t>SINUS AND MASTOID PROCEDURES WITHOUT CC/MCC</t>
  </si>
  <si>
    <t>137</t>
  </si>
  <si>
    <t>MOUTH PROCEDURES WITH CC/MCC</t>
  </si>
  <si>
    <t>138</t>
  </si>
  <si>
    <t>MOUTH PROCEDURES WITHOUT CC/MCC</t>
  </si>
  <si>
    <t>139</t>
  </si>
  <si>
    <t>SALIVARY GLAND PROCEDURES</t>
  </si>
  <si>
    <t>140</t>
  </si>
  <si>
    <t>MAJOR HEAD AND NECK PROCEDURES WITH MCC</t>
  </si>
  <si>
    <t>141</t>
  </si>
  <si>
    <t>MAJOR HEAD AND NECK PROCEDURES WITH CC</t>
  </si>
  <si>
    <t>142</t>
  </si>
  <si>
    <t>MAJOR HEAD AND NECK PROCEDURES WITHOUT CC/MCC</t>
  </si>
  <si>
    <t>143</t>
  </si>
  <si>
    <t>OTHER EAR, NOSE, MOUTH AND THROAT O.R. PROCEDURES WITH MCC</t>
  </si>
  <si>
    <t>144</t>
  </si>
  <si>
    <t>OTHER EAR, NOSE, MOUTH AND THROAT O.R. PROCEDURES WITH CC</t>
  </si>
  <si>
    <t>145</t>
  </si>
  <si>
    <t>OTHER EAR, NOSE, MOUTH AND THROAT O.R. PROCEDURES WITHOUT CC/MCC</t>
  </si>
  <si>
    <t>146</t>
  </si>
  <si>
    <t>EAR, NOSE, MOUTH AND THROAT MALIGNANCY WITH MCC</t>
  </si>
  <si>
    <t>147</t>
  </si>
  <si>
    <t>EAR, NOSE, MOUTH AND THROAT MALIGNANCY WITH CC</t>
  </si>
  <si>
    <t>148</t>
  </si>
  <si>
    <t>EAR, NOSE, MOUTH AND THROAT MALIGNANCY WITHOUT CC/MCC</t>
  </si>
  <si>
    <t>149</t>
  </si>
  <si>
    <t>DYSEQUILIBRIUM</t>
  </si>
  <si>
    <t>150</t>
  </si>
  <si>
    <t>EPISTAXIS WITH MCC</t>
  </si>
  <si>
    <t>151</t>
  </si>
  <si>
    <t>EPISTAXIS WITHOUT MCC</t>
  </si>
  <si>
    <t>152</t>
  </si>
  <si>
    <t>OTITIS MEDIA AND URI WITH MCC</t>
  </si>
  <si>
    <t>153</t>
  </si>
  <si>
    <t>OTITIS MEDIA AND URI WITHOUT MCC</t>
  </si>
  <si>
    <t>154</t>
  </si>
  <si>
    <t>OTHER EAR, NOSE, MOUTH AND THROAT DIAGNOSES WITH MCC</t>
  </si>
  <si>
    <t>155</t>
  </si>
  <si>
    <t>OTHER EAR, NOSE, MOUTH AND THROAT DIAGNOSES WITH CC</t>
  </si>
  <si>
    <t>156</t>
  </si>
  <si>
    <t>OTHER EAR, NOSE, MOUTH AND THROAT DIAGNOSES WITHOUT CC/MCC</t>
  </si>
  <si>
    <t>157</t>
  </si>
  <si>
    <t>DENTAL AND ORAL DISEASES WITH MCC</t>
  </si>
  <si>
    <t>158</t>
  </si>
  <si>
    <t>DENTAL AND ORAL DISEASES WITH CC</t>
  </si>
  <si>
    <t>159</t>
  </si>
  <si>
    <t>DENTAL AND ORAL DISEASES WITHOUT CC/MCC</t>
  </si>
  <si>
    <t>163</t>
  </si>
  <si>
    <t>MAJOR CHEST PROCEDURES WITH MCC</t>
  </si>
  <si>
    <t>164</t>
  </si>
  <si>
    <t>MAJOR CHEST PROCEDURES WITH CC</t>
  </si>
  <si>
    <t>165</t>
  </si>
  <si>
    <t>MAJOR CHEST PROCEDURES WITHOUT CC/MCC</t>
  </si>
  <si>
    <t>166</t>
  </si>
  <si>
    <t>OTHER RESPIRATORY SYSTEM O.R. PROCEDURES WITH MCC</t>
  </si>
  <si>
    <t>167</t>
  </si>
  <si>
    <t>OTHER RESPIRATORY SYSTEM O.R. PROCEDURES WITH CC</t>
  </si>
  <si>
    <t>168</t>
  </si>
  <si>
    <t>OTHER RESPIRATORY SYSTEM O.R. PROCEDURES WITHOUT CC/MCC</t>
  </si>
  <si>
    <t>173</t>
  </si>
  <si>
    <t>ULTRASOUND ACCELERATED AND OTHER THROMBOLYSIS WITH PRINCIPAL DIAGNOSIS PULMONARY EMBOLISM</t>
  </si>
  <si>
    <t>175</t>
  </si>
  <si>
    <t>PULMONARY EMBOLISM WITH MCC OR ACUTE COR PULMONALE</t>
  </si>
  <si>
    <t>176</t>
  </si>
  <si>
    <t>PULMONARY EMBOLISM WITHOUT MCC</t>
  </si>
  <si>
    <t>177</t>
  </si>
  <si>
    <t>RESPIRATORY INFECTIONS AND INFLAMMATIONS WITH MCC</t>
  </si>
  <si>
    <t>178</t>
  </si>
  <si>
    <t>RESPIRATORY INFECTIONS AND INFLAMMATIONS WITH CC</t>
  </si>
  <si>
    <t>179</t>
  </si>
  <si>
    <t>RESPIRATORY INFECTIONS AND INFLAMMATIONS WITHOUT CC/MCC</t>
  </si>
  <si>
    <t>180</t>
  </si>
  <si>
    <t>RESPIRATORY NEOPLASMS WITH MCC</t>
  </si>
  <si>
    <t>181</t>
  </si>
  <si>
    <t>RESPIRATORY NEOPLASMS WITH CC</t>
  </si>
  <si>
    <t>182</t>
  </si>
  <si>
    <t>RESPIRATORY NEOPLASMS WITHOUT CC/MCC</t>
  </si>
  <si>
    <t>183</t>
  </si>
  <si>
    <t>MAJOR CHEST TRAUMA WITH MCC</t>
  </si>
  <si>
    <t>184</t>
  </si>
  <si>
    <t>MAJOR CHEST TRAUMA WITH CC</t>
  </si>
  <si>
    <t>185</t>
  </si>
  <si>
    <t>MAJOR CHEST TRAUMA WITHOUT CC/MCC</t>
  </si>
  <si>
    <t>186</t>
  </si>
  <si>
    <t>PLEURAL EFFUSION WITH MCC</t>
  </si>
  <si>
    <t>187</t>
  </si>
  <si>
    <t>PLEURAL EFFUSION WITH CC</t>
  </si>
  <si>
    <t>188</t>
  </si>
  <si>
    <t>PLEURAL EFFUSION WITHOUT CC/MCC</t>
  </si>
  <si>
    <t>189</t>
  </si>
  <si>
    <t>PULMONARY EDEMA AND RESPIRATORY FAILURE</t>
  </si>
  <si>
    <t>190</t>
  </si>
  <si>
    <t>CHRONIC OBSTRUCTIVE PULMONARY DISEASE WITH MCC</t>
  </si>
  <si>
    <t>191</t>
  </si>
  <si>
    <t>CHRONIC OBSTRUCTIVE PULMONARY DISEASE WITH CC</t>
  </si>
  <si>
    <t>192</t>
  </si>
  <si>
    <t>CHRONIC OBSTRUCTIVE PULMONARY DISEASE WITHOUT CC/MCC</t>
  </si>
  <si>
    <t>193</t>
  </si>
  <si>
    <t>SIMPLE PNEUMONIA AND PLEURISY WITH MCC</t>
  </si>
  <si>
    <t>194</t>
  </si>
  <si>
    <t>SIMPLE PNEUMONIA AND PLEURISY WITH CC</t>
  </si>
  <si>
    <t>195</t>
  </si>
  <si>
    <t>SIMPLE PNEUMONIA AND PLEURISY WITHOUT CC/MCC</t>
  </si>
  <si>
    <t>196</t>
  </si>
  <si>
    <t>INTERSTITIAL LUNG DISEASE WITH MCC</t>
  </si>
  <si>
    <t>197</t>
  </si>
  <si>
    <t>INTERSTITIAL LUNG DISEASE WITH CC</t>
  </si>
  <si>
    <t>198</t>
  </si>
  <si>
    <t>INTERSTITIAL LUNG DISEASE WITHOUT CC/MCC</t>
  </si>
  <si>
    <t>199</t>
  </si>
  <si>
    <t>PNEUMOTHORAX WITH MCC</t>
  </si>
  <si>
    <t>200</t>
  </si>
  <si>
    <t>PNEUMOTHORAX WITH CC</t>
  </si>
  <si>
    <t>201</t>
  </si>
  <si>
    <t>PNEUMOTHORAX WITHOUT CC/MCC</t>
  </si>
  <si>
    <t>202</t>
  </si>
  <si>
    <t>BRONCHITIS AND ASTHMA WITH CC/MCC</t>
  </si>
  <si>
    <t>203</t>
  </si>
  <si>
    <t>BRONCHITIS AND ASTHMA WITHOUT CC/MCC</t>
  </si>
  <si>
    <t>204</t>
  </si>
  <si>
    <t>RESPIRATORY SIGNS AND SYMPTOMS</t>
  </si>
  <si>
    <t>205</t>
  </si>
  <si>
    <t>OTHER RESPIRATORY SYSTEM DIAGNOSES WITH MCC</t>
  </si>
  <si>
    <t>206</t>
  </si>
  <si>
    <t>OTHER RESPIRATORY SYSTEM DIAGNOSES WITHOUT MCC</t>
  </si>
  <si>
    <t>207</t>
  </si>
  <si>
    <t>RESPIRATORY SYSTEM DIAGNOSIS WITH VENTILATOR SUPPORT &gt;96 HOURS</t>
  </si>
  <si>
    <t>208</t>
  </si>
  <si>
    <t>RESPIRATORY SYSTEM DIAGNOSIS WITH VENTILATOR SUPPORT &lt;=96 HOURS</t>
  </si>
  <si>
    <t>212</t>
  </si>
  <si>
    <t>CONCOMITANT AORTIC AND MITRAL VALVE PROCEDURES</t>
  </si>
  <si>
    <t>215</t>
  </si>
  <si>
    <t>OTHER HEART ASSIST SYSTEM IMPLANT</t>
  </si>
  <si>
    <t>216</t>
  </si>
  <si>
    <t>CARDIAC VALVE AND OTHER MAJOR CARDIOTHORACIC PROCEDURES WITH CARDIAC CATHETERIZATION WITH MCC</t>
  </si>
  <si>
    <t>217</t>
  </si>
  <si>
    <t>CARDIAC VALVE AND OTHER MAJOR CARDIOTHORACIC PROCEDURES WITH CARDIAC CATHETERIZATION WITH CC</t>
  </si>
  <si>
    <t>218</t>
  </si>
  <si>
    <t>CARDIAC VALVE AND OTHER MAJOR CARDIOTHORACIC PROCEDURES WITH CARDIAC CATHETERIZATION WITHOUT CC/MCC</t>
  </si>
  <si>
    <t>219</t>
  </si>
  <si>
    <t>CARDIAC VALVE AND OTHER MAJOR CARDIOTHORACIC PROCEDURES WITHOUT CARDIAC CATHETERIZATION WITH MCC</t>
  </si>
  <si>
    <t>220</t>
  </si>
  <si>
    <t>CARDIAC VALVE AND OTHER MAJOR CARDIOTHORACIC PROCEDURES WITHOUT CARDIAC CATHETERIZATION WITH CC</t>
  </si>
  <si>
    <t>221</t>
  </si>
  <si>
    <t>CARDIAC VALVE AND OTHER MAJOR CARDIOTHORACIC PROCEDURES WITHOUT CARDIAC CATHETERIZATION WITHOUT CC/MCC</t>
  </si>
  <si>
    <t>228</t>
  </si>
  <si>
    <t>OTHER CARDIOTHORACIC PROCEDURES WITH MCC</t>
  </si>
  <si>
    <t>229</t>
  </si>
  <si>
    <t>OTHER CARDIOTHORACIC PROCEDURES WITHOUT MCC</t>
  </si>
  <si>
    <t>231</t>
  </si>
  <si>
    <t>CORONARY BYPASS WITH PTCA WITH MCC</t>
  </si>
  <si>
    <t>232</t>
  </si>
  <si>
    <t>CORONARY BYPASS WITH PTCA WITHOUT MCC</t>
  </si>
  <si>
    <t>233</t>
  </si>
  <si>
    <t>CORONARY BYPASS WITH CARDIAC CATHETERIZATION OR OPEN ABLATION WITH MCC</t>
  </si>
  <si>
    <t>234</t>
  </si>
  <si>
    <t>CORONARY BYPASS WITH CARDIAC CATHETERIZATION OR OPEN ABLATION WITHOUT MCC</t>
  </si>
  <si>
    <t>235</t>
  </si>
  <si>
    <t>CORONARY BYPASS WITHOUT CARDIAC CATHETERIZATION WITH MCC</t>
  </si>
  <si>
    <t>236</t>
  </si>
  <si>
    <t>CORONARY BYPASS WITHOUT CARDIAC CATHETERIZATION WITHOUT MCC</t>
  </si>
  <si>
    <t>239</t>
  </si>
  <si>
    <t>AMPUTATION FOR CIRCULATORY SYSTEM DISORDERS EXCEPT UPPER LIMB AND TOE WITH MCC</t>
  </si>
  <si>
    <t>240</t>
  </si>
  <si>
    <t>AMPUTATION FOR CIRCULATORY SYSTEM DISORDERS EXCEPT UPPER LIMB AND TOE WITH CC</t>
  </si>
  <si>
    <t>241</t>
  </si>
  <si>
    <t>AMPUTATION FOR CIRCULATORY SYSTEM DISORDERS EXCEPT UPPER LIMB AND TOE WITHOUT CC/MCC</t>
  </si>
  <si>
    <t>242</t>
  </si>
  <si>
    <t>PERMANENT CARDIAC PACEMAKER IMPLANT WITH MCC</t>
  </si>
  <si>
    <t>243</t>
  </si>
  <si>
    <t>PERMANENT CARDIAC PACEMAKER IMPLANT WITH CC</t>
  </si>
  <si>
    <t>244</t>
  </si>
  <si>
    <t>PERMANENT CARDIAC PACEMAKER IMPLANT WITHOUT CC/MCC</t>
  </si>
  <si>
    <t>245</t>
  </si>
  <si>
    <t>AICD GENERATOR PROCEDURES</t>
  </si>
  <si>
    <t>250</t>
  </si>
  <si>
    <t>PERCUTANEOUS CARDIOVASCULAR PROCEDURES WITHOUT INTRALUMINAL DEVICE WITH MCC</t>
  </si>
  <si>
    <t>251</t>
  </si>
  <si>
    <t>PERCUTANEOUS CARDIOVASCULAR PROCEDURES WITHOUT INTRALUMINAL DEVICE WITHOUT MCC</t>
  </si>
  <si>
    <t>252</t>
  </si>
  <si>
    <t>OTHER VASCULAR PROCEDURES WITH MCC</t>
  </si>
  <si>
    <t>253</t>
  </si>
  <si>
    <t>OTHER VASCULAR PROCEDURES WITH CC</t>
  </si>
  <si>
    <t>254</t>
  </si>
  <si>
    <t>OTHER VASCULAR PROCEDURES WITHOUT CC/MCC</t>
  </si>
  <si>
    <t>255</t>
  </si>
  <si>
    <t>UPPER LIMB AND TOE AMPUTATION FOR CIRCULATORY SYSTEM DISORDERS WITH MCC</t>
  </si>
  <si>
    <t>256</t>
  </si>
  <si>
    <t>UPPER LIMB AND TOE AMPUTATION FOR CIRCULATORY SYSTEM DISORDERS WITH CC</t>
  </si>
  <si>
    <t>257</t>
  </si>
  <si>
    <t>UPPER LIMB AND TOE AMPUTATION FOR CIRCULATORY SYSTEM DISORDERS WITHOUT CC/MCC</t>
  </si>
  <si>
    <t>258</t>
  </si>
  <si>
    <t>CARDIAC PACEMAKER DEVICE REPLACEMENT WITH MCC</t>
  </si>
  <si>
    <t>259</t>
  </si>
  <si>
    <t>CARDIAC PACEMAKER DEVICE REPLACEMENT WITHOUT MCC</t>
  </si>
  <si>
    <t>260</t>
  </si>
  <si>
    <t>CARDIAC PACEMAKER REVISION EXCEPT DEVICE REPLACEMENT WITH MCC</t>
  </si>
  <si>
    <t>261</t>
  </si>
  <si>
    <t>CARDIAC PACEMAKER REVISION EXCEPT DEVICE REPLACEMENT WITH CC</t>
  </si>
  <si>
    <t>262</t>
  </si>
  <si>
    <t>CARDIAC PACEMAKER REVISION EXCEPT DEVICE REPLACEMENT WITHOUT CC/MCC</t>
  </si>
  <si>
    <t>263</t>
  </si>
  <si>
    <t>VEIN LIGATION AND STRIPPING</t>
  </si>
  <si>
    <t>264</t>
  </si>
  <si>
    <t>OTHER CIRCULATORY SYSTEM O.R. PROCEDURES</t>
  </si>
  <si>
    <t>265</t>
  </si>
  <si>
    <t>AICD LEAD PROCEDURES</t>
  </si>
  <si>
    <t>266</t>
  </si>
  <si>
    <t>ENDOVASCULAR CARDIAC VALVE REPLACEMENT AND SUPPLEMENT PROCEDURES WITH MCC</t>
  </si>
  <si>
    <t>267</t>
  </si>
  <si>
    <t>ENDOVASCULAR CARDIAC VALVE REPLACEMENT AND SUPPLEMENT PROCEDURES WITHOUT MCC</t>
  </si>
  <si>
    <t>268</t>
  </si>
  <si>
    <t>AORTIC AND HEART ASSIST PROCEDURES EXCEPT PULSATION BALLOON WITH MCC</t>
  </si>
  <si>
    <t>269</t>
  </si>
  <si>
    <t>AORTIC AND HEART ASSIST PROCEDURES EXCEPT PULSATION BALLOON WITHOUT MCC</t>
  </si>
  <si>
    <t>270</t>
  </si>
  <si>
    <t>OTHER MAJOR CARDIOVASCULAR PROCEDURES WITH MCC</t>
  </si>
  <si>
    <t>271</t>
  </si>
  <si>
    <t>OTHER MAJOR CARDIOVASCULAR PROCEDURES WITH CC</t>
  </si>
  <si>
    <t>272</t>
  </si>
  <si>
    <t>OTHER MAJOR CARDIOVASCULAR PROCEDURES WITHOUT CC/MCC</t>
  </si>
  <si>
    <t>273</t>
  </si>
  <si>
    <t>PERCUTANEOUS AND OTHER INTRACARDIAC PROCEDURES WITH MCC</t>
  </si>
  <si>
    <t>274</t>
  </si>
  <si>
    <t>PERCUTANEOUS AND OTHER INTRACARDIAC PROCEDURES WITHOUT MCC</t>
  </si>
  <si>
    <t>275</t>
  </si>
  <si>
    <t>CARDIAC DEFIBRILLATOR IMPLANT WITH CARDIAC CATHETERIZATION AND MCC</t>
  </si>
  <si>
    <t>276</t>
  </si>
  <si>
    <t>CARDIAC DEFIBRILLATOR IMPLANT WITH MCC OR CAROTID SINUS NEUROSTIMULATOR</t>
  </si>
  <si>
    <t>277</t>
  </si>
  <si>
    <t>CARDIAC DEFIBRILLATOR IMPLANT WITHOUT MCC</t>
  </si>
  <si>
    <t>278</t>
  </si>
  <si>
    <t>ULTRASOUND ACCELERATED AND OTHER THROMBOLYSIS OF PERIPHERAL VASCULAR STRUCTURES WITH MCC</t>
  </si>
  <si>
    <t>279</t>
  </si>
  <si>
    <t>ULTRASOUND ACCELERATED AND OTHER THROMBOLYSIS OF PERIPHERAL VASCULAR STRUCTURES WITHOUT MCC</t>
  </si>
  <si>
    <t>280</t>
  </si>
  <si>
    <t>ACUTE MYOCARDIAL INFARCTION, DISCHARGED ALIVE WITH MCC</t>
  </si>
  <si>
    <t>281</t>
  </si>
  <si>
    <t>ACUTE MYOCARDIAL INFARCTION, DISCHARGED ALIVE WITH CC</t>
  </si>
  <si>
    <t>282</t>
  </si>
  <si>
    <t>ACUTE MYOCARDIAL INFARCTION, DISCHARGED ALIVE WITHOUT CC/MCC</t>
  </si>
  <si>
    <t>283</t>
  </si>
  <si>
    <t>ACUTE MYOCARDIAL INFARCTION, EXPIRED WITH MCC</t>
  </si>
  <si>
    <t>284</t>
  </si>
  <si>
    <t>ACUTE MYOCARDIAL INFARCTION, EXPIRED WITH CC</t>
  </si>
  <si>
    <t>285</t>
  </si>
  <si>
    <t>ACUTE MYOCARDIAL INFARCTION, EXPIRED WITHOUT CC/MCC</t>
  </si>
  <si>
    <t>286</t>
  </si>
  <si>
    <t>CIRCULATORY DISORDERS EXCEPT AMI, WITH CARDIAC CATHETERIZATION WITH MCC</t>
  </si>
  <si>
    <t>287</t>
  </si>
  <si>
    <t>CIRCULATORY DISORDERS EXCEPT AMI, WITH CARDIAC CATHETERIZATION WITHOUT MCC</t>
  </si>
  <si>
    <t>288</t>
  </si>
  <si>
    <t>ACUTE AND SUBACUTE ENDOCARDITIS WITH MCC</t>
  </si>
  <si>
    <t>289</t>
  </si>
  <si>
    <t>ACUTE AND SUBACUTE ENDOCARDITIS WITH CC</t>
  </si>
  <si>
    <t>290</t>
  </si>
  <si>
    <t>ACUTE AND SUBACUTE ENDOCARDITIS WITHOUT CC/MCC</t>
  </si>
  <si>
    <t>291</t>
  </si>
  <si>
    <t>HEART FAILURE AND SHOCK WITH MCC</t>
  </si>
  <si>
    <t>AT</t>
  </si>
  <si>
    <t>292</t>
  </si>
  <si>
    <t>HEART FAILURE AND SHOCK WITH CC</t>
  </si>
  <si>
    <t>293</t>
  </si>
  <si>
    <t>HEART FAILURE AND SHOCK WITHOUT CC/MCC</t>
  </si>
  <si>
    <t>296</t>
  </si>
  <si>
    <t>CARDIAC ARREST, UNEXPLAINED WITH MCC</t>
  </si>
  <si>
    <t>297</t>
  </si>
  <si>
    <t>CARDIAC ARREST, UNEXPLAINED WITH CC</t>
  </si>
  <si>
    <t>298</t>
  </si>
  <si>
    <t>CARDIAC ARREST, UNEXPLAINED WITHOUT CC/MCC</t>
  </si>
  <si>
    <t>299</t>
  </si>
  <si>
    <t>PERIPHERAL VASCULAR DISORDERS WITH MCC</t>
  </si>
  <si>
    <t>300</t>
  </si>
  <si>
    <t>PERIPHERAL VASCULAR DISORDERS WITH CC</t>
  </si>
  <si>
    <t>301</t>
  </si>
  <si>
    <t>PERIPHERAL VASCULAR DISORDERS WITHOUT CC/MCC</t>
  </si>
  <si>
    <t>302</t>
  </si>
  <si>
    <t>ATHEROSCLEROSIS WITH MCC</t>
  </si>
  <si>
    <t>303</t>
  </si>
  <si>
    <t>ATHEROSCLEROSIS WITHOUT MCC</t>
  </si>
  <si>
    <t>304</t>
  </si>
  <si>
    <t>HYPERTENSION WITH MCC</t>
  </si>
  <si>
    <t>305</t>
  </si>
  <si>
    <t>HYPERTENSION WITHOUT MCC</t>
  </si>
  <si>
    <t>306</t>
  </si>
  <si>
    <t>CARDIAC CONGENITAL AND VALVULAR DISORDERS WITH MCC</t>
  </si>
  <si>
    <t>307</t>
  </si>
  <si>
    <t>CARDIAC CONGENITAL AND VALVULAR DISORDERS WITHOUT MCC</t>
  </si>
  <si>
    <t>308</t>
  </si>
  <si>
    <t>CARDIAC ARRHYTHMIA AND CONDUCTION DISORDERS WITH MCC</t>
  </si>
  <si>
    <t>309</t>
  </si>
  <si>
    <t>CARDIAC ARRHYTHMIA AND CONDUCTION DISORDERS WITH CC</t>
  </si>
  <si>
    <t>310</t>
  </si>
  <si>
    <t>CARDIAC ARRHYTHMIA AND CONDUCTION DISORDERS WITHOUT CC/MCC</t>
  </si>
  <si>
    <t>311</t>
  </si>
  <si>
    <t>ANGINA PECTORIS</t>
  </si>
  <si>
    <t>312</t>
  </si>
  <si>
    <t>SYNCOPE AND COLLAPSE</t>
  </si>
  <si>
    <t>313</t>
  </si>
  <si>
    <t>CHEST PAIN</t>
  </si>
  <si>
    <t>314</t>
  </si>
  <si>
    <t>OTHER CIRCULATORY SYSTEM DIAGNOSES WITH MCC</t>
  </si>
  <si>
    <t>315</t>
  </si>
  <si>
    <t>OTHER CIRCULATORY SYSTEM DIAGNOSES WITH CC</t>
  </si>
  <si>
    <t>316</t>
  </si>
  <si>
    <t>OTHER CIRCULATORY SYSTEM DIAGNOSES WITHOUT CC/MCC</t>
  </si>
  <si>
    <t>317</t>
  </si>
  <si>
    <t>CONCOMITANT LEFT ATRIAL APPENDAGE CLOSURE AND CARDIAC ABLATION</t>
  </si>
  <si>
    <t>319</t>
  </si>
  <si>
    <t>OTHER ENDOVASCULAR CARDIAC VALVE PROCEDURES WITH MCC</t>
  </si>
  <si>
    <t>320</t>
  </si>
  <si>
    <t>OTHER ENDOVASCULAR CARDIAC VALVE PROCEDURES WITHOUT MCC</t>
  </si>
  <si>
    <t>321</t>
  </si>
  <si>
    <t>PERCUTANEOUS CARDIOVASCULAR PROCEDURES WITH INTRALUMINAL DEVICE WITH MCC OR 4+ ARTERIES/INTRALUMINAL DEVICES</t>
  </si>
  <si>
    <t>322</t>
  </si>
  <si>
    <t>PERCUTANEOUS CARDIOVASCULAR PROCEDURES WITH INTRALUMINAL DEVICE WITHOUT MCC</t>
  </si>
  <si>
    <t>323</t>
  </si>
  <si>
    <t>CORONARY INTRAVASCULAR LITHOTRIPSY WITH INTRALUMINAL DEVICE WITH MCC</t>
  </si>
  <si>
    <t>324</t>
  </si>
  <si>
    <t>CORONARY INTRAVASCULAR LITHOTRIPSY WITH INTRALUMINAL DEVICE WITHOUT MCC</t>
  </si>
  <si>
    <t>325</t>
  </si>
  <si>
    <t>CORONARY INTRAVASCULAR LITHOTRIPSY WITHOUT INTRALUMINAL DEVICE</t>
  </si>
  <si>
    <t>326</t>
  </si>
  <si>
    <t>STOMACH, ESOPHAGEAL AND DUODENAL PROCEDURES WITH MCC</t>
  </si>
  <si>
    <t>327</t>
  </si>
  <si>
    <t>STOMACH, ESOPHAGEAL AND DUODENAL PROCEDURES WITH CC</t>
  </si>
  <si>
    <t>328</t>
  </si>
  <si>
    <t>STOMACH, ESOPHAGEAL AND DUODENAL PROCEDURES WITHOUT CC/MCC</t>
  </si>
  <si>
    <t>329</t>
  </si>
  <si>
    <t>MAJOR SMALL AND LARGE BOWEL PROCEDURES WITH MCC</t>
  </si>
  <si>
    <t>330</t>
  </si>
  <si>
    <t>MAJOR SMALL AND LARGE BOWEL PROCEDURES WITH CC</t>
  </si>
  <si>
    <t>331</t>
  </si>
  <si>
    <t>MAJOR SMALL AND LARGE BOWEL PROCEDURES WITHOUT CC/MCC</t>
  </si>
  <si>
    <t>332</t>
  </si>
  <si>
    <t>RECTAL RESECTION WITH MCC</t>
  </si>
  <si>
    <t>333</t>
  </si>
  <si>
    <t>RECTAL RESECTION WITH CC</t>
  </si>
  <si>
    <t>334</t>
  </si>
  <si>
    <t>RECTAL RESECTION WITHOUT CC/MCC</t>
  </si>
  <si>
    <t>335</t>
  </si>
  <si>
    <t>PERITONEAL ADHESIOLYSIS WITH MCC</t>
  </si>
  <si>
    <t>336</t>
  </si>
  <si>
    <t>PERITONEAL ADHESIOLYSIS WITH CC</t>
  </si>
  <si>
    <t>337</t>
  </si>
  <si>
    <t>PERITONEAL ADHESIOLYSIS WITHOUT CC/MCC</t>
  </si>
  <si>
    <t>344</t>
  </si>
  <si>
    <t>MINOR SMALL AND LARGE BOWEL PROCEDURES WITH MCC</t>
  </si>
  <si>
    <t>345</t>
  </si>
  <si>
    <t>MINOR SMALL AND LARGE BOWEL PROCEDURES WITH CC</t>
  </si>
  <si>
    <t>346</t>
  </si>
  <si>
    <t>MINOR SMALL AND LARGE BOWEL PROCEDURES WITHOUT CC/MCC</t>
  </si>
  <si>
    <t>347</t>
  </si>
  <si>
    <t>ANAL AND STOMAL PROCEDURES WITH MCC</t>
  </si>
  <si>
    <t>348</t>
  </si>
  <si>
    <t>ANAL AND STOMAL PROCEDURES WITH CC</t>
  </si>
  <si>
    <t>349</t>
  </si>
  <si>
    <t>ANAL AND STOMAL PROCEDURES WITHOUT CC/MCC</t>
  </si>
  <si>
    <t>350</t>
  </si>
  <si>
    <t>INGUINAL AND FEMORAL HERNIA PROCEDURES WITH MCC</t>
  </si>
  <si>
    <t>351</t>
  </si>
  <si>
    <t>INGUINAL AND FEMORAL HERNIA PROCEDURES WITH CC</t>
  </si>
  <si>
    <t>352</t>
  </si>
  <si>
    <t>INGUINAL AND FEMORAL HERNIA PROCEDURES WITHOUT CC/MCC</t>
  </si>
  <si>
    <t>353</t>
  </si>
  <si>
    <t>HERNIA PROCEDURES EXCEPT INGUINAL AND FEMORAL WITH MCC</t>
  </si>
  <si>
    <t>354</t>
  </si>
  <si>
    <t>HERNIA PROCEDURES EXCEPT INGUINAL AND FEMORAL WITH CC</t>
  </si>
  <si>
    <t>355</t>
  </si>
  <si>
    <t>HERNIA PROCEDURES EXCEPT INGUINAL AND FEMORAL WITHOUT CC/MCC</t>
  </si>
  <si>
    <t>356</t>
  </si>
  <si>
    <t>OTHER DIGESTIVE SYSTEM O.R. PROCEDURES WITH MCC</t>
  </si>
  <si>
    <t>357</t>
  </si>
  <si>
    <t>OTHER DIGESTIVE SYSTEM O.R. PROCEDURES WITH CC</t>
  </si>
  <si>
    <t>358</t>
  </si>
  <si>
    <t>OTHER DIGESTIVE SYSTEM O.R. PROCEDURES WITHOUT CC/MCC</t>
  </si>
  <si>
    <t>368</t>
  </si>
  <si>
    <t>MAJOR ESOPHAGEAL DISORDERS WITH MCC</t>
  </si>
  <si>
    <t>369</t>
  </si>
  <si>
    <t>MAJOR ESOPHAGEAL DISORDERS WITH CC</t>
  </si>
  <si>
    <t>370</t>
  </si>
  <si>
    <t>MAJOR ESOPHAGEAL DISORDERS WITHOUT CC/MCC</t>
  </si>
  <si>
    <t>371</t>
  </si>
  <si>
    <t>MAJOR GASTROINTESTINAL DISORDERS AND PERITONEAL INFECTIONS WITH MCC</t>
  </si>
  <si>
    <t>372</t>
  </si>
  <si>
    <t>MAJOR GASTROINTESTINAL DISORDERS AND PERITONEAL INFECTIONS WITH CC</t>
  </si>
  <si>
    <t>373</t>
  </si>
  <si>
    <t>MAJOR GASTROINTESTINAL DISORDERS AND PERITONEAL INFECTIONS WITHOUT CC/MCC</t>
  </si>
  <si>
    <t>374</t>
  </si>
  <si>
    <t>DIGESTIVE MALIGNANCY WITH MCC</t>
  </si>
  <si>
    <t>375</t>
  </si>
  <si>
    <t>DIGESTIVE MALIGNANCY WITH CC</t>
  </si>
  <si>
    <t>376</t>
  </si>
  <si>
    <t>DIGESTIVE MALIGNANCY WITHOUT CC/MCC</t>
  </si>
  <si>
    <t>377</t>
  </si>
  <si>
    <t>GASTROINTESTINAL HEMORRHAGE WITH MCC</t>
  </si>
  <si>
    <t>378</t>
  </si>
  <si>
    <t>GASTROINTESTINAL HEMORRHAGE WITH CC</t>
  </si>
  <si>
    <t>379</t>
  </si>
  <si>
    <t>GASTROINTESTINAL HEMORRHAGE WITHOUT CC/MCC</t>
  </si>
  <si>
    <t>380</t>
  </si>
  <si>
    <t>COMPLICATED PEPTIC ULCER WITH MCC</t>
  </si>
  <si>
    <t>381</t>
  </si>
  <si>
    <t>COMPLICATED PEPTIC ULCER WITH CC</t>
  </si>
  <si>
    <t>382</t>
  </si>
  <si>
    <t>COMPLICATED PEPTIC ULCER WITHOUT CC/MCC</t>
  </si>
  <si>
    <t>383</t>
  </si>
  <si>
    <t>UNCOMPLICATED PEPTIC ULCER WITH MCC</t>
  </si>
  <si>
    <t>384</t>
  </si>
  <si>
    <t>UNCOMPLICATED PEPTIC ULCER WITHOUT MCC</t>
  </si>
  <si>
    <t>385</t>
  </si>
  <si>
    <t>INFLAMMATORY BOWEL DISEASE WITH MCC</t>
  </si>
  <si>
    <t>386</t>
  </si>
  <si>
    <t>INFLAMMATORY BOWEL DISEASE WITH CC</t>
  </si>
  <si>
    <t>387</t>
  </si>
  <si>
    <t>INFLAMMATORY BOWEL DISEASE WITHOUT CC/MCC</t>
  </si>
  <si>
    <t>388</t>
  </si>
  <si>
    <t>GASTROINTESTINAL OBSTRUCTION WITH MCC</t>
  </si>
  <si>
    <t>389</t>
  </si>
  <si>
    <t>GASTROINTESTINAL OBSTRUCTION WITH CC</t>
  </si>
  <si>
    <t>390</t>
  </si>
  <si>
    <t>GASTROINTESTINAL OBSTRUCTION WITHOUT CC/MCC</t>
  </si>
  <si>
    <t>391</t>
  </si>
  <si>
    <t>ESOPHAGITIS, GASTROENTERITIS AND MISCELLANEOUS DIGESTIVE DISORDERS WITH MCC</t>
  </si>
  <si>
    <t>392</t>
  </si>
  <si>
    <t>ESOPHAGITIS, GASTROENTERITIS AND MISCELLANEOUS DIGESTIVE DISORDERS WITHOUT MCC</t>
  </si>
  <si>
    <t>393</t>
  </si>
  <si>
    <t>OTHER DIGESTIVE SYSTEM DIAGNOSES WITH MCC</t>
  </si>
  <si>
    <t>394</t>
  </si>
  <si>
    <t>OTHER DIGESTIVE SYSTEM DIAGNOSES WITH CC</t>
  </si>
  <si>
    <t>395</t>
  </si>
  <si>
    <t>OTHER DIGESTIVE SYSTEM DIAGNOSES WITHOUT CC/MCC</t>
  </si>
  <si>
    <t>397</t>
  </si>
  <si>
    <t>APPENDIX PROCEDURES WITH MCC</t>
  </si>
  <si>
    <t>398</t>
  </si>
  <si>
    <t>APPENDIX PROCEDURES WITH CC</t>
  </si>
  <si>
    <t>399</t>
  </si>
  <si>
    <t>APPENDIX PROCEDURES WITHOUT CC/MCC</t>
  </si>
  <si>
    <t>402</t>
  </si>
  <si>
    <t>SINGLE LEVEL COMBINED ANTERIOR AND POSTERIOR SPINAL FUSION EXCEPT CERVICAL</t>
  </si>
  <si>
    <t>405</t>
  </si>
  <si>
    <t>PANCREAS, LIVER AND SHUNT PROCEDURES WITH MCC</t>
  </si>
  <si>
    <t>406</t>
  </si>
  <si>
    <t>PANCREAS, LIVER AND SHUNT PROCEDURES WITH CC</t>
  </si>
  <si>
    <t>407</t>
  </si>
  <si>
    <t>PANCREAS, LIVER AND SHUNT PROCEDURES WITHOUT CC/MCC</t>
  </si>
  <si>
    <t>408</t>
  </si>
  <si>
    <t>BILIARY TRACT PROCEDURES EXCEPT ONLY CHOLECYSTECTOMY WITH OR WITHOUT C.D.E. WITH MCC</t>
  </si>
  <si>
    <t>409</t>
  </si>
  <si>
    <t>BILIARY TRACT PROCEDURES EXCEPT ONLY CHOLECYSTECTOMY WITH OR WITHOUT C.D.E. WITH CC</t>
  </si>
  <si>
    <t>410</t>
  </si>
  <si>
    <t>BILIARY TRACT PROCEDURES EXCEPT ONLY CHOLECYSTECTOMY WITH OR WITHOUT C.D.E. WITHOUT CC/MCC</t>
  </si>
  <si>
    <t>411</t>
  </si>
  <si>
    <t>CHOLECYSTECTOMY WITH C.D.E. WITH MCC</t>
  </si>
  <si>
    <t>412</t>
  </si>
  <si>
    <t>CHOLECYSTECTOMY WITH C.D.E. WITH CC</t>
  </si>
  <si>
    <t>413</t>
  </si>
  <si>
    <t>CHOLECYSTECTOMY WITH C.D.E. WITHOUT CC/MCC</t>
  </si>
  <si>
    <t>414</t>
  </si>
  <si>
    <t>CHOLECYSTECTOMY EXCEPT BY LAPAROSCOPE WITHOUT C.D.E. WITH MCC</t>
  </si>
  <si>
    <t>415</t>
  </si>
  <si>
    <t>CHOLECYSTECTOMY EXCEPT BY LAPAROSCOPE WITHOUT C.D.E. WITH CC</t>
  </si>
  <si>
    <t>416</t>
  </si>
  <si>
    <t>CHOLECYSTECTOMY EXCEPT BY LAPAROSCOPE WITHOUT C.D.E. WITHOUT CC/MCC</t>
  </si>
  <si>
    <t>417</t>
  </si>
  <si>
    <t>LAPAROSCOPIC CHOLECYSTECTOMY WITHOUT C.D.E. WITH MCC</t>
  </si>
  <si>
    <t>418</t>
  </si>
  <si>
    <t>LAPAROSCOPIC CHOLECYSTECTOMY WITHOUT C.D.E. WITH CC</t>
  </si>
  <si>
    <t>419</t>
  </si>
  <si>
    <t>LAPAROSCOPIC CHOLECYSTECTOMY WITHOUT C.D.E. WITHOUT CC/MCC</t>
  </si>
  <si>
    <t>420</t>
  </si>
  <si>
    <t>HEPATOBILIARY DIAGNOSTIC PROCEDURES WITH MCC</t>
  </si>
  <si>
    <t>421</t>
  </si>
  <si>
    <t>HEPATOBILIARY DIAGNOSTIC PROCEDURES WITH CC</t>
  </si>
  <si>
    <t>422</t>
  </si>
  <si>
    <t>HEPATOBILIARY DIAGNOSTIC PROCEDURES WITHOUT CC/MCC</t>
  </si>
  <si>
    <t>423</t>
  </si>
  <si>
    <t>OTHER HEPATOBILIARY OR PANCREAS O.R. PROCEDURES WITH MCC</t>
  </si>
  <si>
    <t>424</t>
  </si>
  <si>
    <t>OTHER HEPATOBILIARY OR PANCREAS O.R. PROCEDURES WITH CC</t>
  </si>
  <si>
    <t>425</t>
  </si>
  <si>
    <t>OTHER HEPATOBILIARY OR PANCREAS O.R. PROCEDURES WITHOUT CC/MCC</t>
  </si>
  <si>
    <t>426</t>
  </si>
  <si>
    <t>MULTIPLE LEVEL COMBINED ANTERIOR AND POSTERIOR SPINAL FUSION EXCEPT CERVICAL WITH MCC OR CUSTOM-MADE ANATOMICALLY DESIGNED IN</t>
  </si>
  <si>
    <t>427</t>
  </si>
  <si>
    <t>MULTIPLE LEVEL COMBINED ANTERIOR AND POSTERIOR SPINAL FUSION EXCEPT CERVICAL WITH CC</t>
  </si>
  <si>
    <t>428</t>
  </si>
  <si>
    <t>MULTIPLE LEVEL COMBINED ANTERIOR AND POSTERIOR SPINAL FUSION EXCEPT CERVICAL WITHOUT CC/MCC</t>
  </si>
  <si>
    <t>429</t>
  </si>
  <si>
    <t>COMBINED ANTERIOR AND POSTERIOR CERVICAL SPINAL FUSION WITH MCC</t>
  </si>
  <si>
    <t>430</t>
  </si>
  <si>
    <t>COMBINED ANTERIOR AND POSTERIOR CERVICAL SPINAL FUSION WITHOUT MCC</t>
  </si>
  <si>
    <t>432</t>
  </si>
  <si>
    <t>CIRRHOSIS AND ALCOHOLIC HEPATITIS WITH MCC</t>
  </si>
  <si>
    <t>433</t>
  </si>
  <si>
    <t>CIRRHOSIS AND ALCOHOLIC HEPATITIS WITH CC</t>
  </si>
  <si>
    <t>434</t>
  </si>
  <si>
    <t>CIRRHOSIS AND ALCOHOLIC HEPATITIS WITHOUT CC/MCC</t>
  </si>
  <si>
    <t>435</t>
  </si>
  <si>
    <t>MALIGNANCY OF HEPATOBILIARY SYSTEM OR PANCREAS WITH MCC</t>
  </si>
  <si>
    <t>436</t>
  </si>
  <si>
    <t>MALIGNANCY OF HEPATOBILIARY SYSTEM OR PANCREAS WITH CC</t>
  </si>
  <si>
    <t>437</t>
  </si>
  <si>
    <t>MALIGNANCY OF HEPATOBILIARY SYSTEM OR PANCREAS WITHOUT CC/MCC</t>
  </si>
  <si>
    <t>438</t>
  </si>
  <si>
    <t>DISORDERS OF PANCREAS EXCEPT MALIGNANCY WITH MCC</t>
  </si>
  <si>
    <t>439</t>
  </si>
  <si>
    <t>DISORDERS OF PANCREAS EXCEPT MALIGNANCY WITH CC</t>
  </si>
  <si>
    <t>440</t>
  </si>
  <si>
    <t>DISORDERS OF PANCREAS EXCEPT MALIGNANCY WITHOUT CC/MCC</t>
  </si>
  <si>
    <t>441</t>
  </si>
  <si>
    <t>DISORDERS OF LIVER EXCEPT MALIGNANCY, CIRRHOSIS OR ALCOHOLIC HEPATITIS WITH MCC</t>
  </si>
  <si>
    <t>442</t>
  </si>
  <si>
    <t>DISORDERS OF LIVER EXCEPT MALIGNANCY, CIRRHOSIS OR ALCOHOLIC HEPATITIS WITH CC</t>
  </si>
  <si>
    <t>443</t>
  </si>
  <si>
    <t>DISORDERS OF LIVER EXCEPT MALIGNANCY, CIRRHOSIS OR ALCOHOLIC HEPATITIS WITHOUT CC/MCC</t>
  </si>
  <si>
    <t>444</t>
  </si>
  <si>
    <t>DISORDERS OF THE BILIARY TRACT WITH MCC</t>
  </si>
  <si>
    <t>445</t>
  </si>
  <si>
    <t>DISORDERS OF THE BILIARY TRACT WITH CC</t>
  </si>
  <si>
    <t>446</t>
  </si>
  <si>
    <t>DISORDERS OF THE BILIARY TRACT WITHOUT CC/MCC</t>
  </si>
  <si>
    <t>447</t>
  </si>
  <si>
    <t>MULTIPLE LEVEL SPINAL FUSION EXCEPT CERVICAL WITH MCC OR CUSTOM-MADE ANATOMICALLY DESIGNED INTERBODY FUSION DEVICE</t>
  </si>
  <si>
    <t>448</t>
  </si>
  <si>
    <t>MULTIPLE LEVEL SPINAL FUSION EXCEPT CERVICAL WITHOUT MCC</t>
  </si>
  <si>
    <t>450</t>
  </si>
  <si>
    <t>SINGLE LEVEL SPINAL FUSION EXCEPT CERVICAL WITH MCC OR CUSTOM-MADE ANATOMICALLY DESIGNED INTERBODY FUSION DEVICE</t>
  </si>
  <si>
    <t>451</t>
  </si>
  <si>
    <t>SINGLE LEVEL SPINAL FUSION EXCEPT CERVICAL WITHOUT MCC</t>
  </si>
  <si>
    <t>456</t>
  </si>
  <si>
    <t>SPINAL FUSION EXCEPT CERVICAL WITH SPINAL CURVATURE, MALIGNANCY, INFECTION OR EXTENSIVE FUSIONS WITH MCC</t>
  </si>
  <si>
    <t>457</t>
  </si>
  <si>
    <t>SPINAL FUSION EXCEPT CERVICAL WITH SPINAL CURVATURE, MALIGNANCY, INFECTION OR EXTENSIVE FUSIONS WITH CC</t>
  </si>
  <si>
    <t>458</t>
  </si>
  <si>
    <t>SPINAL FUSION EXCEPT CERVICAL WITH SPINAL CURVATURE, MALIGNANCY, INFECTION OR EXTENSIVE FUSIONS WITHOUT CC/MCC</t>
  </si>
  <si>
    <t>461</t>
  </si>
  <si>
    <t>BILATERAL OR MULTIPLE MAJOR JOINT PROCEDURES OF LOWER EXTREMITY WITH MCC</t>
  </si>
  <si>
    <t>462</t>
  </si>
  <si>
    <t>BILATERAL OR MULTIPLE MAJOR JOINT PROCEDURES OF LOWER EXTREMITY WITHOUT MCC</t>
  </si>
  <si>
    <t>463</t>
  </si>
  <si>
    <t>WOUND DEBRIDEMENT AND SKIN GRAFT EXCEPT HAND FOR MUSCULOSKELETAL AND CONNECTIVE TISSUE DISORDERS WITH MCC</t>
  </si>
  <si>
    <t>464</t>
  </si>
  <si>
    <t>WOUND DEBRIDEMENT AND SKIN GRAFT EXCEPT HAND FOR MUSCULOSKELETAL AND CONNECTIVE TISSUE DISORDERS WITH CC</t>
  </si>
  <si>
    <t>465</t>
  </si>
  <si>
    <t>WOUND DEBRIDEMENT AND SKIN GRAFT EXCEPT HAND FOR MUSCULOSKELETAL AND CONNECTIVE TISSUE DISORDERS WITHOUT CC/MCC</t>
  </si>
  <si>
    <t>466</t>
  </si>
  <si>
    <t>REVISION OF HIP OR KNEE REPLACEMENT WITH MCC</t>
  </si>
  <si>
    <t>467</t>
  </si>
  <si>
    <t>REVISION OF HIP OR KNEE REPLACEMENT WITH CC</t>
  </si>
  <si>
    <t>468</t>
  </si>
  <si>
    <t>REVISION OF HIP OR KNEE REPLACEMENT WITHOUT CC/MCC</t>
  </si>
  <si>
    <t>469</t>
  </si>
  <si>
    <t>MAJOR HIP AND KNEE JOINT REPLACEMENT OR REATTACHMENT OF LOWER EXTREMITY WITH MCC OR TOTAL ANKLE REPLACEMENT</t>
  </si>
  <si>
    <t>470</t>
  </si>
  <si>
    <t>MAJOR HIP AND KNEE JOINT REPLACEMENT OR REATTACHMENT OF LOWER EXTREMITY WITHOUT MCC</t>
  </si>
  <si>
    <t>471</t>
  </si>
  <si>
    <t>CERVICAL SPINAL FUSION WITH MCC</t>
  </si>
  <si>
    <t>472</t>
  </si>
  <si>
    <t>CERVICAL SPINAL FUSION WITH CC</t>
  </si>
  <si>
    <t>473</t>
  </si>
  <si>
    <t>CERVICAL SPINAL FUSION WITHOUT CC/MCC</t>
  </si>
  <si>
    <t>474</t>
  </si>
  <si>
    <t>AMPUTATION FOR MUSCULOSKELETAL SYSTEM AND CONNECTIVE TISSUE DISORDERS WITH MCC</t>
  </si>
  <si>
    <t>475</t>
  </si>
  <si>
    <t>AMPUTATION FOR MUSCULOSKELETAL SYSTEM AND CONNECTIVE TISSUE DISORDERS WITH CC</t>
  </si>
  <si>
    <t>476</t>
  </si>
  <si>
    <t>AMPUTATION FOR MUSCULOSKELETAL SYSTEM AND CONNECTIVE TISSUE DISORDERS WITHOUT CC/MCC</t>
  </si>
  <si>
    <t>477</t>
  </si>
  <si>
    <t>BIOPSIES OF MUSCULOSKELETAL SYSTEM AND CONNECTIVE TISSUE WITH MCC</t>
  </si>
  <si>
    <t>478</t>
  </si>
  <si>
    <t>BIOPSIES OF MUSCULOSKELETAL SYSTEM AND CONNECTIVE TISSUE WITH CC</t>
  </si>
  <si>
    <t>479</t>
  </si>
  <si>
    <t>BIOPSIES OF MUSCULOSKELETAL SYSTEM AND CONNECTIVE TISSUE WITHOUT CC/MCC</t>
  </si>
  <si>
    <t>480</t>
  </si>
  <si>
    <t>HIP AND FEMUR PROCEDURES EXCEPT MAJOR JOINT WITH MCC</t>
  </si>
  <si>
    <t>481</t>
  </si>
  <si>
    <t>HIP AND FEMUR PROCEDURES EXCEPT MAJOR JOINT WITH CC</t>
  </si>
  <si>
    <t>482</t>
  </si>
  <si>
    <t>HIP AND FEMUR PROCEDURES EXCEPT MAJOR JOINT WITHOUT CC/MCC</t>
  </si>
  <si>
    <t>483</t>
  </si>
  <si>
    <t>MAJOR JOINT OR LIMB REATTACHMENT PROCEDURES OF UPPER EXTREMITIES</t>
  </si>
  <si>
    <t>485</t>
  </si>
  <si>
    <t>KNEE PROCEDURES WITH PRINCIPAL DIAGNOSIS OF INFECTION WITH MCC</t>
  </si>
  <si>
    <t>486</t>
  </si>
  <si>
    <t>KNEE PROCEDURES WITH PRINCIPAL DIAGNOSIS OF INFECTION WITH CC</t>
  </si>
  <si>
    <t>487</t>
  </si>
  <si>
    <t>KNEE PROCEDURES WITH PRINCIPAL DIAGNOSIS OF INFECTION WITHOUT CC/MCC</t>
  </si>
  <si>
    <t>488</t>
  </si>
  <si>
    <t>KNEE PROCEDURES WITHOUT PRINCIPAL DIAGNOSIS OF INFECTION WITH CC/MCC</t>
  </si>
  <si>
    <t>489</t>
  </si>
  <si>
    <t>KNEE PROCEDURES WITHOUT PRINCIPAL DIAGNOSIS OF INFECTION WITHOUT CC/MCC</t>
  </si>
  <si>
    <t>492</t>
  </si>
  <si>
    <t>LOWER EXTREMITY AND HUMERUS PROCEDURES EXCEPT HIP, FOOT AND FEMUR WITH MCC</t>
  </si>
  <si>
    <t>493</t>
  </si>
  <si>
    <t>LOWER EXTREMITY AND HUMERUS PROCEDURES EXCEPT HIP, FOOT AND FEMUR WITH CC</t>
  </si>
  <si>
    <t>494</t>
  </si>
  <si>
    <t>LOWER EXTREMITY AND HUMERUS PROCEDURES EXCEPT HIP, FOOT AND FEMUR WITHOUT CC/MCC</t>
  </si>
  <si>
    <t>495</t>
  </si>
  <si>
    <t>LOCAL EXCISION AND REMOVAL OF INTERNAL FIXATION DEVICES EXCEPT HIP AND FEMUR WITH MCC</t>
  </si>
  <si>
    <t>496</t>
  </si>
  <si>
    <t>LOCAL EXCISION AND REMOVAL OF INTERNAL FIXATION DEVICES EXCEPT HIP AND FEMUR WITH CC</t>
  </si>
  <si>
    <t>497</t>
  </si>
  <si>
    <t>LOCAL EXCISION AND REMOVAL OF INTERNAL FIXATION DEVICES EXCEPT HIP AND FEMUR WITHOUT CC/MCC</t>
  </si>
  <si>
    <t>498</t>
  </si>
  <si>
    <t>LOCAL EXCISION AND REMOVAL OF INTERNAL FIXATION DEVICES OF HIP AND FEMUR WITH CC/MCC</t>
  </si>
  <si>
    <t>499</t>
  </si>
  <si>
    <t>LOCAL EXCISION AND REMOVAL OF INTERNAL FIXATION DEVICES OF HIP AND FEMUR WITHOUT CC/MCC</t>
  </si>
  <si>
    <t>500</t>
  </si>
  <si>
    <t>SOFT TISSUE PROCEDURES WITH MCC</t>
  </si>
  <si>
    <t>501</t>
  </si>
  <si>
    <t>SOFT TISSUE PROCEDURES WITH CC</t>
  </si>
  <si>
    <t>502</t>
  </si>
  <si>
    <t>SOFT TISSUE PROCEDURES WITHOUT CC/MCC</t>
  </si>
  <si>
    <t>503</t>
  </si>
  <si>
    <t>FOOT PROCEDURES WITH MCC</t>
  </si>
  <si>
    <t>504</t>
  </si>
  <si>
    <t>FOOT PROCEDURES WITH CC</t>
  </si>
  <si>
    <t>505</t>
  </si>
  <si>
    <t>FOOT PROCEDURES WITHOUT CC/MCC</t>
  </si>
  <si>
    <t>506</t>
  </si>
  <si>
    <t>MAJOR THUMB OR JOINT PROCEDURES</t>
  </si>
  <si>
    <t>507</t>
  </si>
  <si>
    <t>MAJOR SHOULDER OR ELBOW JOINT PROCEDURES WITH CC/MCC</t>
  </si>
  <si>
    <t>508</t>
  </si>
  <si>
    <t>MAJOR SHOULDER OR ELBOW JOINT PROCEDURES WITHOUT CC/MCC</t>
  </si>
  <si>
    <t>510</t>
  </si>
  <si>
    <t>SHOULDER, ELBOW OR FOREARM PROCEDURES, EXCEPT MAJOR JOINT PROCEDURES WITH MCC</t>
  </si>
  <si>
    <t>511</t>
  </si>
  <si>
    <t>SHOULDER, ELBOW OR FOREARM PROCEDURES, EXCEPT MAJOR JOINT PROCEDURES WITH CC</t>
  </si>
  <si>
    <t>512</t>
  </si>
  <si>
    <t>SHOULDER, ELBOW OR FOREARM PROCEDURES, EXCEPT MAJOR JOINT PROCEDURES WITHOUT CC/MCC</t>
  </si>
  <si>
    <t>513</t>
  </si>
  <si>
    <t>HAND OR WRIST PROCEDURES, EXCEPT MAJOR THUMB OR JOINT PROCEDURES WITH CC/MCC</t>
  </si>
  <si>
    <t>514</t>
  </si>
  <si>
    <t>HAND OR WRIST PROCEDURES, EXCEPT MAJOR THUMB OR JOINT PROCEDURES WITHOUT CC/MCC</t>
  </si>
  <si>
    <t>515</t>
  </si>
  <si>
    <t>OTHER MUSCULOSKELETAL SYSTEM AND CONNECTIVE TISSUE O.R. PROCEDURES WITH MCC</t>
  </si>
  <si>
    <t>516</t>
  </si>
  <si>
    <t>OTHER MUSCULOSKELETAL SYSTEM AND CONNECTIVE TISSUE O.R. PROCEDURES WITH CC</t>
  </si>
  <si>
    <t>517</t>
  </si>
  <si>
    <t>OTHER MUSCULOSKELETAL SYSTEM AND CONNECTIVE TISSUE O.R. PROCEDURES WITHOUT CC/MCC</t>
  </si>
  <si>
    <t>518</t>
  </si>
  <si>
    <t>BACK AND NECK PROCEDURES EXCEPT SPINAL FUSION WITH MCC OR DISC DEVICE OR NEUROSTIMULATOR</t>
  </si>
  <si>
    <t>519</t>
  </si>
  <si>
    <t>BACK AND NECK PROCEDURES EXCEPT SPINAL FUSION WITH CC</t>
  </si>
  <si>
    <t>520</t>
  </si>
  <si>
    <t>BACK AND NECK PROCEDURES EXCEPT SPINAL FUSION WITHOUT CC/MCC</t>
  </si>
  <si>
    <t>521</t>
  </si>
  <si>
    <t>HIP REPLACEMENT WITH PRINCIPAL DIAGNOSIS OF HIP FRACTURE WITH MCC</t>
  </si>
  <si>
    <t>522</t>
  </si>
  <si>
    <t>HIP REPLACEMENT WITH PRINCIPAL DIAGNOSIS OF HIP FRACTURE WITHOUT MCC</t>
  </si>
  <si>
    <t>533</t>
  </si>
  <si>
    <t>FRACTURES OF FEMUR WITH MCC</t>
  </si>
  <si>
    <t>534</t>
  </si>
  <si>
    <t>FRACTURES OF FEMUR WITHOUT MCC</t>
  </si>
  <si>
    <t>535</t>
  </si>
  <si>
    <t>FRACTURES OF HIP AND PELVIS WITH MCC</t>
  </si>
  <si>
    <t>536</t>
  </si>
  <si>
    <t>FRACTURES OF HIP AND PELVIS WITHOUT MCC</t>
  </si>
  <si>
    <t>537</t>
  </si>
  <si>
    <t>SPRAINS, STRAINS, AND DISLOCATIONS OF HIP, PELVIS AND THIGH WITH CC/MCC</t>
  </si>
  <si>
    <t>538</t>
  </si>
  <si>
    <t>SPRAINS, STRAINS, AND DISLOCATIONS OF HIP, PELVIS AND THIGH WITHOUT CC/MCC</t>
  </si>
  <si>
    <t>539</t>
  </si>
  <si>
    <t>OSTEOMYELITIS WITH MCC</t>
  </si>
  <si>
    <t>540</t>
  </si>
  <si>
    <t>OSTEOMYELITIS WITH CC</t>
  </si>
  <si>
    <t>541</t>
  </si>
  <si>
    <t>OSTEOMYELITIS WITHOUT CC/MCC</t>
  </si>
  <si>
    <t>542</t>
  </si>
  <si>
    <t>PATHOLOGICAL FRACTURES AND MUSCULOSKELETAL AND CONNECTIVE TISSUE MALIGNANCY WITH MCC</t>
  </si>
  <si>
    <t>543</t>
  </si>
  <si>
    <t>PATHOLOGICAL FRACTURES AND MUSCULOSKELETAL AND CONNECTIVE TISSUE MALIGNANCY WITH CC</t>
  </si>
  <si>
    <t>544</t>
  </si>
  <si>
    <t>PATHOLOGICAL FRACTURES AND MUSCULOSKELETAL AND CONNECTIVE TISSUE MALIGNANCY WITHOUT CC/MCC</t>
  </si>
  <si>
    <t>545</t>
  </si>
  <si>
    <t>CONNECTIVE TISSUE DISORDERS WITH MCC</t>
  </si>
  <si>
    <t>546</t>
  </si>
  <si>
    <t>CONNECTIVE TISSUE DISORDERS WITH CC</t>
  </si>
  <si>
    <t>547</t>
  </si>
  <si>
    <t>CONNECTIVE TISSUE DISORDERS WITHOUT CC/MCC</t>
  </si>
  <si>
    <t>548</t>
  </si>
  <si>
    <t>SEPTIC ARTHRITIS WITH MCC</t>
  </si>
  <si>
    <t>549</t>
  </si>
  <si>
    <t>SEPTIC ARTHRITIS WITH CC</t>
  </si>
  <si>
    <t>550</t>
  </si>
  <si>
    <t>SEPTIC ARTHRITIS WITHOUT CC/MCC</t>
  </si>
  <si>
    <t>551</t>
  </si>
  <si>
    <t>MEDICAL BACK PROBLEMS WITH MCC</t>
  </si>
  <si>
    <t>552</t>
  </si>
  <si>
    <t>MEDICAL BACK PROBLEMS WITHOUT MCC</t>
  </si>
  <si>
    <t>553</t>
  </si>
  <si>
    <t>BONE DISEASES AND ARTHROPATHIES WITH MCC</t>
  </si>
  <si>
    <t>554</t>
  </si>
  <si>
    <t>BONE DISEASES AND ARTHROPATHIES WITHOUT MCC</t>
  </si>
  <si>
    <t>555</t>
  </si>
  <si>
    <t>SIGNS AND SYMPTOMS OF MUSCULOSKELETAL SYSTEM AND CONNECTIVE TISSUE WITH MCC</t>
  </si>
  <si>
    <t>556</t>
  </si>
  <si>
    <t>SIGNS AND SYMPTOMS OF MUSCULOSKELETAL SYSTEM AND CONNECTIVE TISSUE WITHOUT MCC</t>
  </si>
  <si>
    <t>557</t>
  </si>
  <si>
    <t>TENDONITIS, MYOSITIS AND BURSITIS WITH MCC</t>
  </si>
  <si>
    <t>558</t>
  </si>
  <si>
    <t>TENDONITIS, MYOSITIS AND BURSITIS WITHOUT MCC</t>
  </si>
  <si>
    <t>559</t>
  </si>
  <si>
    <t>AFTERCARE, MUSCULOSKELETAL SYSTEM AND CONNECTIVE TISSUE WITH MCC</t>
  </si>
  <si>
    <t>560</t>
  </si>
  <si>
    <t>AFTERCARE, MUSCULOSKELETAL SYSTEM AND CONNECTIVE TISSUE WITH CC</t>
  </si>
  <si>
    <t>561</t>
  </si>
  <si>
    <t>AFTERCARE, MUSCULOSKELETAL SYSTEM AND CONNECTIVE TISSUE WITHOUT CC/MCC</t>
  </si>
  <si>
    <t>562</t>
  </si>
  <si>
    <t>FRACTURE, SPRAIN, STRAIN AND DISLOCATION EXCEPT FEMUR, HIP, PELVIS AND THIGH WITH MCC</t>
  </si>
  <si>
    <t>563</t>
  </si>
  <si>
    <t>FRACTURE, SPRAIN, STRAIN AND DISLOCATION EXCEPT FEMUR, HIP, PELVIS AND THIGH WITHOUT MCC</t>
  </si>
  <si>
    <t>564</t>
  </si>
  <si>
    <t>OTHER MUSCULOSKELETAL SYSTEM AND CONNECTIVE TISSUE DIAGNOSES WITH MCC</t>
  </si>
  <si>
    <t>565</t>
  </si>
  <si>
    <t>OTHER MUSCULOSKELETAL SYSTEM AND CONNECTIVE TISSUE DIAGNOSES WITH CC</t>
  </si>
  <si>
    <t>566</t>
  </si>
  <si>
    <t>OTHER MUSCULOSKELETAL SYSTEM AND CONNECTIVE TISSUE DIAGNOSES WITHOUT CC/MCC</t>
  </si>
  <si>
    <t>570</t>
  </si>
  <si>
    <t>SKIN DEBRIDEMENT WITH MCC</t>
  </si>
  <si>
    <t>571</t>
  </si>
  <si>
    <t>SKIN DEBRIDEMENT WITH CC</t>
  </si>
  <si>
    <t>572</t>
  </si>
  <si>
    <t>SKIN DEBRIDEMENT WITHOUT CC/MCC</t>
  </si>
  <si>
    <t>573</t>
  </si>
  <si>
    <t>SKIN GRAFT FOR SKIN ULCER OR CELLULITIS WITH MCC</t>
  </si>
  <si>
    <t>574</t>
  </si>
  <si>
    <t>SKIN GRAFT FOR SKIN ULCER OR CELLULITIS WITH CC</t>
  </si>
  <si>
    <t>575</t>
  </si>
  <si>
    <t>SKIN GRAFT FOR SKIN ULCER OR CELLULITIS WITHOUT CC/MCC</t>
  </si>
  <si>
    <t>576</t>
  </si>
  <si>
    <t>SKIN GRAFT EXCEPT FOR SKIN ULCER OR CELLULITIS WITH MCC</t>
  </si>
  <si>
    <t>577</t>
  </si>
  <si>
    <t>SKIN GRAFT EXCEPT FOR SKIN ULCER OR CELLULITIS WITH CC</t>
  </si>
  <si>
    <t>578</t>
  </si>
  <si>
    <t>SKIN GRAFT EXCEPT FOR SKIN ULCER OR CELLULITIS WITHOUT CC/MCC</t>
  </si>
  <si>
    <t>579</t>
  </si>
  <si>
    <t>OTHER SKIN, SUBCUTANEOUS TISSUE AND BREAST PROCEDURES WITH MCC</t>
  </si>
  <si>
    <t>580</t>
  </si>
  <si>
    <t>OTHER SKIN, SUBCUTANEOUS TISSUE AND BREAST PROCEDURES WITH CC</t>
  </si>
  <si>
    <t>581</t>
  </si>
  <si>
    <t>OTHER SKIN, SUBCUTANEOUS TISSUE AND BREAST PROCEDURES WITHOUT CC/MCC</t>
  </si>
  <si>
    <t>582</t>
  </si>
  <si>
    <t>MASTECTOMY FOR MALIGNANCY WITH CC/MCC</t>
  </si>
  <si>
    <t>583</t>
  </si>
  <si>
    <t>MASTECTOMY FOR MALIGNANCY WITHOUT CC/MCC</t>
  </si>
  <si>
    <t>584</t>
  </si>
  <si>
    <t>BREAST BIOPSY, LOCAL EXCISION AND OTHER BREAST PROCEDURES WITH CC/MCC</t>
  </si>
  <si>
    <t>585</t>
  </si>
  <si>
    <t>BREAST BIOPSY, LOCAL EXCISION AND OTHER BREAST PROCEDURES WITHOUT CC/MCC</t>
  </si>
  <si>
    <t>592</t>
  </si>
  <si>
    <t>SKIN ULCERS WITH MCC</t>
  </si>
  <si>
    <t>593</t>
  </si>
  <si>
    <t>SKIN ULCERS WITH CC</t>
  </si>
  <si>
    <t>594</t>
  </si>
  <si>
    <t>SKIN ULCERS WITHOUT CC/MCC</t>
  </si>
  <si>
    <t>595</t>
  </si>
  <si>
    <t>MAJOR SKIN DISORDERS WITH MCC</t>
  </si>
  <si>
    <t>596</t>
  </si>
  <si>
    <t>MAJOR SKIN DISORDERS WITHOUT MCC</t>
  </si>
  <si>
    <t>597</t>
  </si>
  <si>
    <t>MALIGNANT BREAST DISORDERS WITH MCC</t>
  </si>
  <si>
    <t>598</t>
  </si>
  <si>
    <t>MALIGNANT BREAST DISORDERS WITH CC</t>
  </si>
  <si>
    <t>599</t>
  </si>
  <si>
    <t>MALIGNANT BREAST DISORDERS WITHOUT CC/MCC</t>
  </si>
  <si>
    <t>600</t>
  </si>
  <si>
    <t>NON-MALIGNANT BREAST DISORDERS WITH CC/MCC</t>
  </si>
  <si>
    <t>601</t>
  </si>
  <si>
    <t>NON-MALIGNANT BREAST DISORDERS WITHOUT CC/MCC</t>
  </si>
  <si>
    <t>602</t>
  </si>
  <si>
    <t>CELLULITIS WITH MCC</t>
  </si>
  <si>
    <t>603</t>
  </si>
  <si>
    <t>CELLULITIS WITHOUT MCC</t>
  </si>
  <si>
    <t>604</t>
  </si>
  <si>
    <t>TRAUMA TO THE SKIN, SUBCUTANEOUS TISSUE AND BREAST WITH MCC</t>
  </si>
  <si>
    <t>605</t>
  </si>
  <si>
    <t>TRAUMA TO THE SKIN, SUBCUTANEOUS TISSUE AND BREAST WITHOUT MCC</t>
  </si>
  <si>
    <t>606</t>
  </si>
  <si>
    <t>MINOR SKIN DISORDERS WITH MCC</t>
  </si>
  <si>
    <t>607</t>
  </si>
  <si>
    <t>MINOR SKIN DISORDERS WITHOUT MCC</t>
  </si>
  <si>
    <t>614</t>
  </si>
  <si>
    <t>ADRENAL AND PITUITARY PROCEDURES WITH CC/MCC</t>
  </si>
  <si>
    <t>615</t>
  </si>
  <si>
    <t>ADRENAL AND PITUITARY PROCEDURES WITHOUT CC/MCC</t>
  </si>
  <si>
    <t>616</t>
  </si>
  <si>
    <t>AMPUTATION OF LOWER LIMB FOR ENDOCRINE, NUTRITIONAL AND METABOLIC DISORDERS WITH MCC</t>
  </si>
  <si>
    <t>617</t>
  </si>
  <si>
    <t>AMPUTATION OF LOWER LIMB FOR ENDOCRINE, NUTRITIONAL AND METABOLIC DISORDERS WITH CC</t>
  </si>
  <si>
    <t>618</t>
  </si>
  <si>
    <t>AMPUTATION OF LOWER LIMB FOR ENDOCRINE, NUTRITIONAL AND METABOLIC DISORDERS WITHOUT CC/MCC</t>
  </si>
  <si>
    <t>619</t>
  </si>
  <si>
    <t>O.R. PROCEDURES FOR OBESITY WITH MCC</t>
  </si>
  <si>
    <t>620</t>
  </si>
  <si>
    <t>O.R. PROCEDURES FOR OBESITY WITH CC</t>
  </si>
  <si>
    <t>621</t>
  </si>
  <si>
    <t>O.R. PROCEDURES FOR OBESITY WITHOUT CC/MCC</t>
  </si>
  <si>
    <t>622</t>
  </si>
  <si>
    <t>SKIN GRAFTS AND WOUND DEBRIDEMENT FOR ENDOCRINE, NUTRITIONAL AND METABOLIC DISORDERS WITH MCC</t>
  </si>
  <si>
    <t>623</t>
  </si>
  <si>
    <t>SKIN GRAFTS AND WOUND DEBRIDEMENT FOR ENDOCRINE, NUTRITIONAL AND METABOLIC DISORDERS WITH CC</t>
  </si>
  <si>
    <t>624</t>
  </si>
  <si>
    <t>SKIN GRAFTS AND WOUND DEBRIDEMENT FOR ENDOCRINE, NUTRITIONAL AND METABOLIC DISORDERS WITHOUT CC/MCC</t>
  </si>
  <si>
    <t>625</t>
  </si>
  <si>
    <t>THYROID, PARATHYROID AND THYROGLOSSAL PROCEDURES WITH MCC</t>
  </si>
  <si>
    <t>626</t>
  </si>
  <si>
    <t>THYROID, PARATHYROID AND THYROGLOSSAL PROCEDURES WITH CC</t>
  </si>
  <si>
    <t>627</t>
  </si>
  <si>
    <t>THYROID, PARATHYROID AND THYROGLOSSAL PROCEDURES WITHOUT CC/MCC</t>
  </si>
  <si>
    <t>628</t>
  </si>
  <si>
    <t>OTHER ENDOCRINE, NUTRITIONAL AND METABOLIC O.R. PROCEDURES WITH MCC</t>
  </si>
  <si>
    <t>629</t>
  </si>
  <si>
    <t>OTHER ENDOCRINE, NUTRITIONAL AND METABOLIC O.R. PROCEDURES WITH CC</t>
  </si>
  <si>
    <t>630</t>
  </si>
  <si>
    <t>OTHER ENDOCRINE, NUTRITIONAL AND METABOLIC O.R. PROCEDURES WITHOUT CC/MCC</t>
  </si>
  <si>
    <t>637</t>
  </si>
  <si>
    <t>DIABETES WITH MCC</t>
  </si>
  <si>
    <t>638</t>
  </si>
  <si>
    <t>DIABETES WITH CC</t>
  </si>
  <si>
    <t>639</t>
  </si>
  <si>
    <t>DIABETES WITHOUT CC/MCC</t>
  </si>
  <si>
    <t>640</t>
  </si>
  <si>
    <t>MISCELLANEOUS DISORDERS OF NUTRITION, METABOLISM, FLUIDS AND ELECTROLYTES WITH MCC</t>
  </si>
  <si>
    <t>641</t>
  </si>
  <si>
    <t>MISCELLANEOUS DISORDERS OF NUTRITION, METABOLISM, FLUIDS AND ELECTROLYTES WITHOUT MCC</t>
  </si>
  <si>
    <t>642</t>
  </si>
  <si>
    <t>INBORN AND OTHER DISORDERS OF METABOLISM</t>
  </si>
  <si>
    <t>643</t>
  </si>
  <si>
    <t>ENDOCRINE DISORDERS WITH MCC</t>
  </si>
  <si>
    <t>644</t>
  </si>
  <si>
    <t>ENDOCRINE DISORDERS WITH CC</t>
  </si>
  <si>
    <t>645</t>
  </si>
  <si>
    <t>ENDOCRINE DISORDERS WITHOUT CC/MCC</t>
  </si>
  <si>
    <t>650</t>
  </si>
  <si>
    <t>KIDNEY TRANSPLANT WITH HEMODIALYSIS WITH MCC</t>
  </si>
  <si>
    <t>651</t>
  </si>
  <si>
    <t>KIDNEY TRANSPLANT WITH HEMODIALYSIS WITHOUT MCC</t>
  </si>
  <si>
    <t>652</t>
  </si>
  <si>
    <t>KIDNEY TRANSPLANT</t>
  </si>
  <si>
    <t>653</t>
  </si>
  <si>
    <t>MAJOR BLADDER PROCEDURES WITH MCC</t>
  </si>
  <si>
    <t>654</t>
  </si>
  <si>
    <t>MAJOR BLADDER PROCEDURES WITH CC</t>
  </si>
  <si>
    <t>655</t>
  </si>
  <si>
    <t>MAJOR BLADDER PROCEDURES WITHOUT CC/MCC</t>
  </si>
  <si>
    <t>656</t>
  </si>
  <si>
    <t>KIDNEY AND URETER PROCEDURES FOR NEOPLASM WITH MCC</t>
  </si>
  <si>
    <t>657</t>
  </si>
  <si>
    <t>KIDNEY AND URETER PROCEDURES FOR NEOPLASM WITH CC</t>
  </si>
  <si>
    <t>658</t>
  </si>
  <si>
    <t>KIDNEY AND URETER PROCEDURES FOR NEOPLASM WITHOUT CC/MCC</t>
  </si>
  <si>
    <t>659</t>
  </si>
  <si>
    <t>KIDNEY AND URETER PROCEDURES FOR NON-NEOPLASM WITH MCC</t>
  </si>
  <si>
    <t>660</t>
  </si>
  <si>
    <t>KIDNEY AND URETER PROCEDURES FOR NON-NEOPLASM WITH CC</t>
  </si>
  <si>
    <t>661</t>
  </si>
  <si>
    <t>KIDNEY AND URETER PROCEDURES FOR NON-NEOPLASM WITHOUT CC/MCC</t>
  </si>
  <si>
    <t>662</t>
  </si>
  <si>
    <t>MINOR BLADDER PROCEDURES WITH MCC</t>
  </si>
  <si>
    <t>663</t>
  </si>
  <si>
    <t>MINOR BLADDER PROCEDURES WITH CC</t>
  </si>
  <si>
    <t>664</t>
  </si>
  <si>
    <t>MINOR BLADDER PROCEDURES WITHOUT CC/MCC</t>
  </si>
  <si>
    <t>665</t>
  </si>
  <si>
    <t>PROSTATECTOMY WITH MCC</t>
  </si>
  <si>
    <t>666</t>
  </si>
  <si>
    <t>PROSTATECTOMY WITH CC</t>
  </si>
  <si>
    <t>667</t>
  </si>
  <si>
    <t>PROSTATECTOMY WITHOUT CC/MCC</t>
  </si>
  <si>
    <t>668</t>
  </si>
  <si>
    <t>TRANSURETHRAL PROCEDURES WITH MCC</t>
  </si>
  <si>
    <t>669</t>
  </si>
  <si>
    <t>TRANSURETHRAL PROCEDURES WITH CC</t>
  </si>
  <si>
    <t>670</t>
  </si>
  <si>
    <t>TRANSURETHRAL PROCEDURES WITHOUT CC/MCC</t>
  </si>
  <si>
    <t>671</t>
  </si>
  <si>
    <t>URETHRAL PROCEDURES WITH CC/MCC</t>
  </si>
  <si>
    <t>672</t>
  </si>
  <si>
    <t>URETHRAL PROCEDURES WITHOUT CC/MCC</t>
  </si>
  <si>
    <t>673</t>
  </si>
  <si>
    <t>OTHER KIDNEY AND URINARY TRACT PROCEDURES WITH MCC</t>
  </si>
  <si>
    <t>674</t>
  </si>
  <si>
    <t>OTHER KIDNEY AND URINARY TRACT PROCEDURES WITH CC</t>
  </si>
  <si>
    <t>675</t>
  </si>
  <si>
    <t>OTHER KIDNEY AND URINARY TRACT PROCEDURES WITHOUT CC/MCC</t>
  </si>
  <si>
    <t>682</t>
  </si>
  <si>
    <t>RENAL FAILURE WITH MCC</t>
  </si>
  <si>
    <t>683</t>
  </si>
  <si>
    <t>RENAL FAILURE WITH CC</t>
  </si>
  <si>
    <t>684</t>
  </si>
  <si>
    <t>RENAL FAILURE WITHOUT CC/MCC</t>
  </si>
  <si>
    <t>686</t>
  </si>
  <si>
    <t>KIDNEY AND URINARY TRACT NEOPLASMS WITH MCC</t>
  </si>
  <si>
    <t>687</t>
  </si>
  <si>
    <t>KIDNEY AND URINARY TRACT NEOPLASMS WITH CC</t>
  </si>
  <si>
    <t>688</t>
  </si>
  <si>
    <t>KIDNEY AND URINARY TRACT NEOPLASMS WITHOUT CC/MCC</t>
  </si>
  <si>
    <t>689</t>
  </si>
  <si>
    <t>KIDNEY AND URINARY TRACT INFECTIONS WITH MCC</t>
  </si>
  <si>
    <t>690</t>
  </si>
  <si>
    <t>KIDNEY AND URINARY TRACT INFECTIONS WITHOUT MCC</t>
  </si>
  <si>
    <t>693</t>
  </si>
  <si>
    <t>URINARY STONES WITH MCC</t>
  </si>
  <si>
    <t>694</t>
  </si>
  <si>
    <t>URINARY STONES WITHOUT MCC</t>
  </si>
  <si>
    <t>695</t>
  </si>
  <si>
    <t>KIDNEY AND URINARY TRACT SIGNS AND SYMPTOMS WITH MCC</t>
  </si>
  <si>
    <t>696</t>
  </si>
  <si>
    <t>KIDNEY AND URINARY TRACT SIGNS AND SYMPTOMS WITHOUT MCC</t>
  </si>
  <si>
    <t>697</t>
  </si>
  <si>
    <t>URETHRAL STRICTURE</t>
  </si>
  <si>
    <t>698</t>
  </si>
  <si>
    <t>OTHER KIDNEY AND URINARY TRACT DIAGNOSES WITH MCC</t>
  </si>
  <si>
    <t>699</t>
  </si>
  <si>
    <t>OTHER KIDNEY AND URINARY TRACT DIAGNOSES WITH CC</t>
  </si>
  <si>
    <t>700</t>
  </si>
  <si>
    <t>OTHER KIDNEY AND URINARY TRACT DIAGNOSES WITHOUT CC/MCC</t>
  </si>
  <si>
    <t>707</t>
  </si>
  <si>
    <t>MAJOR MALE PELVIC PROCEDURES WITH CC/MCC</t>
  </si>
  <si>
    <t>708</t>
  </si>
  <si>
    <t>MAJOR MALE PELVIC PROCEDURES WITHOUT CC/MCC</t>
  </si>
  <si>
    <t>709</t>
  </si>
  <si>
    <t>PENIS PROCEDURES WITH CC/MCC</t>
  </si>
  <si>
    <t>710</t>
  </si>
  <si>
    <t>PENIS PROCEDURES WITHOUT CC/MCC</t>
  </si>
  <si>
    <t>711</t>
  </si>
  <si>
    <t>TESTES PROCEDURES WITH CC/MCC</t>
  </si>
  <si>
    <t>712</t>
  </si>
  <si>
    <t>TESTES PROCEDURES WITHOUT CC/MCC</t>
  </si>
  <si>
    <t>713</t>
  </si>
  <si>
    <t>TRANSURETHRAL PROSTATECTOMY WITH CC/MCC</t>
  </si>
  <si>
    <t>714</t>
  </si>
  <si>
    <t>TRANSURETHRAL PROSTATECTOMY WITHOUT CC/MCC</t>
  </si>
  <si>
    <t>715</t>
  </si>
  <si>
    <t>OTHER MALE REPRODUCTIVE SYSTEM O.R. PROCEDURES FOR MALIGNANCY WITH CC/MCC</t>
  </si>
  <si>
    <t>716</t>
  </si>
  <si>
    <t>OTHER MALE REPRODUCTIVE SYSTEM O.R. PROCEDURES FOR MALIGNANCY WITHOUT CC/MCC</t>
  </si>
  <si>
    <t>717</t>
  </si>
  <si>
    <t>OTHER MALE REPRODUCTIVE SYSTEM O.R. PROCEDURES EXCEPT MALIGNANCY WITH CC/MCC</t>
  </si>
  <si>
    <t>718</t>
  </si>
  <si>
    <t>OTHER MALE REPRODUCTIVE SYSTEM O.R. PROCEDURES EXCEPT MALIGNANCY WITHOUT CC/MCC</t>
  </si>
  <si>
    <t>722</t>
  </si>
  <si>
    <t>MALIGNANCY, MALE REPRODUCTIVE SYSTEM WITH MCC</t>
  </si>
  <si>
    <t>723</t>
  </si>
  <si>
    <t>MALIGNANCY, MALE REPRODUCTIVE SYSTEM WITH CC</t>
  </si>
  <si>
    <t>724</t>
  </si>
  <si>
    <t>MALIGNANCY, MALE REPRODUCTIVE SYSTEM WITHOUT CC/MCC</t>
  </si>
  <si>
    <t>725</t>
  </si>
  <si>
    <t>BENIGN PROSTATIC HYPERTROPHY WITH MCC</t>
  </si>
  <si>
    <t>726</t>
  </si>
  <si>
    <t>BENIGN PROSTATIC HYPERTROPHY WITHOUT MCC</t>
  </si>
  <si>
    <t>727</t>
  </si>
  <si>
    <t>INFLAMMATION OF THE MALE REPRODUCTIVE SYSTEM WITH MCC</t>
  </si>
  <si>
    <t>728</t>
  </si>
  <si>
    <t>INFLAMMATION OF THE MALE REPRODUCTIVE SYSTEM WITHOUT MCC</t>
  </si>
  <si>
    <t>729</t>
  </si>
  <si>
    <t>OTHER MALE REPRODUCTIVE SYSTEM DIAGNOSES WITH CC/MCC</t>
  </si>
  <si>
    <t>730</t>
  </si>
  <si>
    <t>OTHER MALE REPRODUCTIVE SYSTEM DIAGNOSES WITHOUT CC/MCC</t>
  </si>
  <si>
    <t>734</t>
  </si>
  <si>
    <t>PELVIC EVISCERATION, RADICAL HYSTERECTOMY AND RADICAL VULVECTOMY WITH CC/MCC</t>
  </si>
  <si>
    <t>735</t>
  </si>
  <si>
    <t>PELVIC EVISCERATION, RADICAL HYSTERECTOMY AND RADICAL VULVECTOMY WITHOUT CC/MCC</t>
  </si>
  <si>
    <t>736</t>
  </si>
  <si>
    <t>UTERINE AND ADNEXA PROCEDURES FOR OVARIAN OR ADNEXAL MALIGNANCY WITH MCC</t>
  </si>
  <si>
    <t>737</t>
  </si>
  <si>
    <t>UTERINE AND ADNEXA PROCEDURES FOR OVARIAN OR ADNEXAL MALIGNANCY WITH CC</t>
  </si>
  <si>
    <t>738</t>
  </si>
  <si>
    <t>UTERINE AND ADNEXA PROCEDURES FOR OVARIAN OR ADNEXAL MALIGNANCY WITHOUT CC/MCC</t>
  </si>
  <si>
    <t>739</t>
  </si>
  <si>
    <t>UTERINE AND ADNEXA PROCEDURES FOR NON-OVARIAN AND NON-ADNEXAL MALIGNANCY WITH MCC</t>
  </si>
  <si>
    <t>740</t>
  </si>
  <si>
    <t>UTERINE AND ADNEXA PROCEDURES FOR NON-OVARIAN AND NON-ADNEXAL MALIGNANCY WITH CC</t>
  </si>
  <si>
    <t>741</t>
  </si>
  <si>
    <t>UTERINE AND ADNEXA PROCEDURES FOR NON-OVARIAN AND NON-ADNEXAL MALIGNANCY WITHOUT CC/MCC</t>
  </si>
  <si>
    <t>742</t>
  </si>
  <si>
    <t>UTERINE AND ADNEXA PROCEDURES FOR NON-MALIGNANCY WITH CC/MCC</t>
  </si>
  <si>
    <t>743</t>
  </si>
  <si>
    <t>UTERINE AND ADNEXA PROCEDURES FOR NON-MALIGNANCY WITHOUT CC/MCC</t>
  </si>
  <si>
    <t>744</t>
  </si>
  <si>
    <t>D&amp;C, CONIZATION, LAPAROSCOPY AND TUBAL INTERRUPTION WITH CC/MCC</t>
  </si>
  <si>
    <t>745</t>
  </si>
  <si>
    <t>D&amp;C, CONIZATION, LAPAROSCOPY AND TUBAL INTERRUPTION WITHOUT CC/MCC</t>
  </si>
  <si>
    <t>746</t>
  </si>
  <si>
    <t>VAGINA, CERVIX AND VULVA PROCEDURES WITH CC/MCC</t>
  </si>
  <si>
    <t>747</t>
  </si>
  <si>
    <t>VAGINA, CERVIX AND VULVA PROCEDURES WITHOUT CC/MCC</t>
  </si>
  <si>
    <t>748</t>
  </si>
  <si>
    <t>FEMALE REPRODUCTIVE SYSTEM RECONSTRUCTIVE PROCEDURES</t>
  </si>
  <si>
    <t>749</t>
  </si>
  <si>
    <t>OTHER FEMALE REPRODUCTIVE SYSTEM O.R. PROCEDURES WITH CC/MCC</t>
  </si>
  <si>
    <t>750</t>
  </si>
  <si>
    <t>OTHER FEMALE REPRODUCTIVE SYSTEM O.R. PROCEDURES WITHOUT CC/MCC</t>
  </si>
  <si>
    <t>754</t>
  </si>
  <si>
    <t>MALIGNANCY, FEMALE REPRODUCTIVE SYSTEM WITH MCC</t>
  </si>
  <si>
    <t>755</t>
  </si>
  <si>
    <t>MALIGNANCY, FEMALE REPRODUCTIVE SYSTEM WITH CC</t>
  </si>
  <si>
    <t>756</t>
  </si>
  <si>
    <t>MALIGNANCY, FEMALE REPRODUCTIVE SYSTEM WITHOUT CC/MCC</t>
  </si>
  <si>
    <t>757</t>
  </si>
  <si>
    <t>INFECTIONS, FEMALE REPRODUCTIVE SYSTEM WITH MCC</t>
  </si>
  <si>
    <t>758</t>
  </si>
  <si>
    <t>INFECTIONS, FEMALE REPRODUCTIVE SYSTEM WITH CC</t>
  </si>
  <si>
    <t>759</t>
  </si>
  <si>
    <t>INFECTIONS, FEMALE REPRODUCTIVE SYSTEM WITHOUT CC/MCC</t>
  </si>
  <si>
    <t>760</t>
  </si>
  <si>
    <t>MENSTRUAL AND OTHER FEMALE REPRODUCTIVE SYSTEM DISORDERS WITH CC/MCC</t>
  </si>
  <si>
    <t>761</t>
  </si>
  <si>
    <t>MENSTRUAL AND OTHER FEMALE REPRODUCTIVE SYSTEM DISORDERS WITHOUT CC/MCC</t>
  </si>
  <si>
    <t>768</t>
  </si>
  <si>
    <t>VAGINAL DELIVERY WITH O.R. PROCEDURES EXCEPT STERILIZATION AND/OR D&amp;C</t>
  </si>
  <si>
    <t>769</t>
  </si>
  <si>
    <t>POSTPARTUM AND POST ABORTION DIAGNOSES WITH O.R. PROCEDURES</t>
  </si>
  <si>
    <t>770</t>
  </si>
  <si>
    <t>ABORTION WITH D&amp;C, ASPIRATION CURETTAGE OR HYSTEROTOMY</t>
  </si>
  <si>
    <t>776</t>
  </si>
  <si>
    <t>POSTPARTUM AND POST ABORTION DIAGNOSES WITHOUT O.R. PROCEDURES</t>
  </si>
  <si>
    <t>779</t>
  </si>
  <si>
    <t>ABORTION WITHOUT D&amp;C</t>
  </si>
  <si>
    <t>783</t>
  </si>
  <si>
    <t>CESAREAN SECTION WITH STERILIZATION WITH MCC</t>
  </si>
  <si>
    <t>784</t>
  </si>
  <si>
    <t>CESAREAN SECTION WITH STERILIZATION WITH CC</t>
  </si>
  <si>
    <t>785</t>
  </si>
  <si>
    <t>CESAREAN SECTION WITH STERILIZATION WITHOUT CC/MCC</t>
  </si>
  <si>
    <t>786</t>
  </si>
  <si>
    <t>CESAREAN SECTION WITHOUT STERILIZATION WITH MCC</t>
  </si>
  <si>
    <t>787</t>
  </si>
  <si>
    <t>CESAREAN SECTION WITHOUT STERILIZATION WITH CC</t>
  </si>
  <si>
    <t>788</t>
  </si>
  <si>
    <t>CESAREAN SECTION WITHOUT STERILIZATION WITHOUT CC/MCC</t>
  </si>
  <si>
    <t>789</t>
  </si>
  <si>
    <t>NEONATES, DIED OR TRANSFERRED TO ANOTHER ACUTE CARE FACILITY</t>
  </si>
  <si>
    <t>790</t>
  </si>
  <si>
    <t>EXTREME IMMATURITY OR RESPIRATORY DISTRESS SYNDROME, NEONATE</t>
  </si>
  <si>
    <t>791</t>
  </si>
  <si>
    <t>PREMATURITY WITH MAJOR PROBLEMS</t>
  </si>
  <si>
    <t>792</t>
  </si>
  <si>
    <t>PREMATURITY WITHOUT MAJOR PROBLEMS</t>
  </si>
  <si>
    <t>793</t>
  </si>
  <si>
    <t>FULL TERM NEONATE WITH MAJOR PROBLEMS</t>
  </si>
  <si>
    <t>794</t>
  </si>
  <si>
    <t>NEONATE WITH OTHER SIGNIFICANT PROBLEMS</t>
  </si>
  <si>
    <t>795</t>
  </si>
  <si>
    <t>NORMAL NEWBORN</t>
  </si>
  <si>
    <t>796</t>
  </si>
  <si>
    <t>VAGINAL DELIVERY WITH STERILIZATION AND/OR D&amp;C WITH MCC</t>
  </si>
  <si>
    <t>797</t>
  </si>
  <si>
    <t>VAGINAL DELIVERY WITH STERILIZATION AND/OR D&amp;C WITH CC</t>
  </si>
  <si>
    <t>798</t>
  </si>
  <si>
    <t>VAGINAL DELIVERY WITH STERILIZATION AND/OR D&amp;C WITHOUT CC/MCC</t>
  </si>
  <si>
    <t>799</t>
  </si>
  <si>
    <t>SPLENIC PROCEDURES WITH MCC</t>
  </si>
  <si>
    <t>800</t>
  </si>
  <si>
    <t>SPLENIC PROCEDURES WITH CC</t>
  </si>
  <si>
    <t>801</t>
  </si>
  <si>
    <t>SPLENIC PROCEDURES WITHOUT CC/MCC</t>
  </si>
  <si>
    <t>802</t>
  </si>
  <si>
    <t>OTHER O.R. PROCEDURES OF THE BLOOD AND BLOOD FORMING ORGANS WITH MCC</t>
  </si>
  <si>
    <t>803</t>
  </si>
  <si>
    <t>OTHER O.R. PROCEDURES OF THE BLOOD AND BLOOD FORMING ORGANS WITH CC</t>
  </si>
  <si>
    <t>804</t>
  </si>
  <si>
    <t>OTHER O.R. PROCEDURES OF THE BLOOD AND BLOOD FORMING ORGANS WITHOUT CC/MCC</t>
  </si>
  <si>
    <t>805</t>
  </si>
  <si>
    <t>VAGINAL DELIVERY WITHOUT STERILIZATION OR D&amp;C WITH MCC</t>
  </si>
  <si>
    <t>806</t>
  </si>
  <si>
    <t>VAGINAL DELIVERY WITHOUT STERILIZATION OR D&amp;C WITH CC</t>
  </si>
  <si>
    <t>807</t>
  </si>
  <si>
    <t>VAGINAL DELIVERY WITHOUT STERILIZATION OR D&amp;C WITHOUT CC/MCC</t>
  </si>
  <si>
    <t>808</t>
  </si>
  <si>
    <t>MAJOR HEMATOLOGICAL AND IMMUNOLOGICAL DIAGNOSES EXCEPT SICKLE CELL CRISIS AND COAGULATION DISORDERS WITH MCC</t>
  </si>
  <si>
    <t>809</t>
  </si>
  <si>
    <t>MAJOR HEMATOLOGICAL AND IMMUNOLOGICAL DIAGNOSES EXCEPT SICKLE CELL CRISIS AND COAGULATION DISORDERS WITH CC</t>
  </si>
  <si>
    <t>810</t>
  </si>
  <si>
    <t>MAJOR HEMATOLOGICAL AND IMMUNOLOGICAL DIAGNOSES EXCEPT SICKLE CELL CRISIS AND COAGULATION DISORDERS WITHOUT CC/MCC</t>
  </si>
  <si>
    <t>811</t>
  </si>
  <si>
    <t>RED BLOOD CELL DISORDERS WITH MCC</t>
  </si>
  <si>
    <t>812</t>
  </si>
  <si>
    <t>RED BLOOD CELL DISORDERS WITHOUT MCC</t>
  </si>
  <si>
    <t>813</t>
  </si>
  <si>
    <t>COAGULATION DISORDERS</t>
  </si>
  <si>
    <t>814</t>
  </si>
  <si>
    <t>RETICULOENDOTHELIAL AND IMMUNITY DISORDERS WITH MCC</t>
  </si>
  <si>
    <t>815</t>
  </si>
  <si>
    <t>RETICULOENDOTHELIAL AND IMMUNITY DISORDERS WITH CC</t>
  </si>
  <si>
    <t>816</t>
  </si>
  <si>
    <t>RETICULOENDOTHELIAL AND IMMUNITY DISORDERS WITHOUT CC/MCC</t>
  </si>
  <si>
    <t>817</t>
  </si>
  <si>
    <t>OTHER ANTEPARTUM DIAGNOSES WITH O.R. PROCEDURES WITH MCC</t>
  </si>
  <si>
    <t>818</t>
  </si>
  <si>
    <t>OTHER ANTEPARTUM DIAGNOSES WITH O.R. PROCEDURES WITH CC</t>
  </si>
  <si>
    <t>819</t>
  </si>
  <si>
    <t>OTHER ANTEPARTUM DIAGNOSES WITH O.R. PROCEDURES WITHOUT CC/MCC</t>
  </si>
  <si>
    <t>820</t>
  </si>
  <si>
    <t>LYMPHOMA AND LEUKEMIA WITH MAJOR O.R. PROCEDURES WITH MCC</t>
  </si>
  <si>
    <t>821</t>
  </si>
  <si>
    <t>LYMPHOMA AND LEUKEMIA WITH MAJOR O.R. PROCEDURES WITH CC</t>
  </si>
  <si>
    <t>822</t>
  </si>
  <si>
    <t>LYMPHOMA AND LEUKEMIA WITH MAJOR O.R. PROCEDURES WITHOUT CC/MCC</t>
  </si>
  <si>
    <t>823</t>
  </si>
  <si>
    <t>LYMPHOMA AND NON-ACUTE LEUKEMIA WITH OTHER PROCEDURES WITH MCC</t>
  </si>
  <si>
    <t>824</t>
  </si>
  <si>
    <t>LYMPHOMA AND NON-ACUTE LEUKEMIA WITH OTHER PROCEDURES WITH CC</t>
  </si>
  <si>
    <t>825</t>
  </si>
  <si>
    <t>LYMPHOMA AND NON-ACUTE LEUKEMIA WITH OTHER PROCEDURES WITHOUT CC/MCC</t>
  </si>
  <si>
    <t>826</t>
  </si>
  <si>
    <t>MYELOPROLIFERATIVE DISORDERS OR POORLY DIFFERENTIATED NEOPLASMS WITH MAJOR O.R. PROCEDURES WITH MCC</t>
  </si>
  <si>
    <t>827</t>
  </si>
  <si>
    <t>MYELOPROLIFERATIVE DISORDERS OR POORLY DIFFERENTIATED NEOPLASMS WITH MAJOR O.R. PROCEDURES WITH CC</t>
  </si>
  <si>
    <t>828</t>
  </si>
  <si>
    <t>MYELOPROLIFERATIVE DISORDERS OR POORLY DIFFERENTIATED NEOPLASMS WITH MAJOR O.R. PROCEDURES WITHOUT CC/MCC</t>
  </si>
  <si>
    <t>829</t>
  </si>
  <si>
    <t>MYELOPROLIFERATIVE DISORDERS OR POORLY DIFFERENTIATED NEOPLASMS WITH OTHER PROCEDURES WITH CC/MCC</t>
  </si>
  <si>
    <t>830</t>
  </si>
  <si>
    <t>MYELOPROLIFERATIVE DISORDERS OR POORLY DIFFERENTIATED NEOPLASMS WITH OTHER PROCEDURES WITHOUT CC/MCC</t>
  </si>
  <si>
    <t>831</t>
  </si>
  <si>
    <t>OTHER ANTEPARTUM DIAGNOSES WITHOUT O.R. PROCEDURES WITH MCC</t>
  </si>
  <si>
    <t>832</t>
  </si>
  <si>
    <t>OTHER ANTEPARTUM DIAGNOSES WITHOUT O.R. PROCEDURES WITH CC</t>
  </si>
  <si>
    <t>833</t>
  </si>
  <si>
    <t>OTHER ANTEPARTUM DIAGNOSES WITHOUT O.R. PROCEDURES WITHOUT CC/MCC</t>
  </si>
  <si>
    <t>834</t>
  </si>
  <si>
    <t>ACUTE LEUKEMIA WITH MCC</t>
  </si>
  <si>
    <t>835</t>
  </si>
  <si>
    <t>ACUTE LEUKEMIA WITH CC</t>
  </si>
  <si>
    <t>836</t>
  </si>
  <si>
    <t>ACUTE LEUKEMIA WITHOUT CC/MCC</t>
  </si>
  <si>
    <t>837</t>
  </si>
  <si>
    <t>CHEMOTHERAPY WITH ACUTE LEUKEMIA AS SECONDARY DIAGNOSIS OR WITH HIGH DOSE CHEMOTHERAPY AGENT WITH MCC</t>
  </si>
  <si>
    <t>838</t>
  </si>
  <si>
    <t>CHEMOTHERAPY WITH ACUTE LEUKEMIA AS SECONDARY DIAGNOSIS WITH CC OR HIGH DOSE CHEMOTHERAPY AGENT</t>
  </si>
  <si>
    <t>839</t>
  </si>
  <si>
    <t>CHEMOTHERAPY WITH ACUTE LEUKEMIA AS SECONDARY DIAGNOSIS WITHOUT CC/MCC</t>
  </si>
  <si>
    <t>840</t>
  </si>
  <si>
    <t>LYMPHOMA AND NON-ACUTE LEUKEMIA WITH MCC</t>
  </si>
  <si>
    <t>841</t>
  </si>
  <si>
    <t>LYMPHOMA AND NON-ACUTE LEUKEMIA WITH CC</t>
  </si>
  <si>
    <t>842</t>
  </si>
  <si>
    <t>LYMPHOMA AND NON-ACUTE LEUKEMIA WITHOUT CC/MCC</t>
  </si>
  <si>
    <t>843</t>
  </si>
  <si>
    <t>OTHER MYELOPROLIFERATIVE DISORDERS OR POORLY DIFFERENTIATED NEOPLASTIC DIAGNOSES WITH MCC</t>
  </si>
  <si>
    <t>844</t>
  </si>
  <si>
    <t>OTHER MYELOPROLIFERATIVE DISORDERS OR POORLY DIFFERENTIATED NEOPLASTIC DIAGNOSES WITH CC</t>
  </si>
  <si>
    <t>845</t>
  </si>
  <si>
    <t>OTHER MYELOPROLIFERATIVE DISORDERS OR POORLY DIFFERENTIATED NEOPLASTIC DIAGNOSES WITHOUT CC/MCC</t>
  </si>
  <si>
    <t>846</t>
  </si>
  <si>
    <t>CHEMOTHERAPY WITHOUT ACUTE LEUKEMIA AS SECONDARY DIAGNOSIS WITH MCC</t>
  </si>
  <si>
    <t>847</t>
  </si>
  <si>
    <t>CHEMOTHERAPY WITHOUT ACUTE LEUKEMIA AS SECONDARY DIAGNOSIS WITH CC</t>
  </si>
  <si>
    <t>848</t>
  </si>
  <si>
    <t>CHEMOTHERAPY WITHOUT ACUTE LEUKEMIA AS SECONDARY DIAGNOSIS WITHOUT CC/MCC</t>
  </si>
  <si>
    <t>849</t>
  </si>
  <si>
    <t>RADIOTHERAPY</t>
  </si>
  <si>
    <t>850</t>
  </si>
  <si>
    <t>ACUTE LEUKEMIA WITH OTHER PROCEDURES</t>
  </si>
  <si>
    <t>853</t>
  </si>
  <si>
    <t>INFECTIOUS AND PARASITIC DISEASES WITH O.R. PROCEDURES WITH MCC</t>
  </si>
  <si>
    <t>854</t>
  </si>
  <si>
    <t>INFECTIOUS AND PARASITIC DISEASES WITH O.R. PROCEDURES WITH CC</t>
  </si>
  <si>
    <t>855</t>
  </si>
  <si>
    <t>INFECTIOUS AND PARASITIC DISEASES WITH O.R. PROCEDURES WITHOUT CC/MCC</t>
  </si>
  <si>
    <t>856</t>
  </si>
  <si>
    <t>POSTOPERATIVE OR POST-TRAUMATIC INFECTIONS WITH O.R. PROCEDURES WITH MCC</t>
  </si>
  <si>
    <t>857</t>
  </si>
  <si>
    <t>POSTOPERATIVE OR POST-TRAUMATIC INFECTIONS WITH O.R. PROCEDURES WITH CC</t>
  </si>
  <si>
    <t>858</t>
  </si>
  <si>
    <t>POSTOPERATIVE OR POST-TRAUMATIC INFECTIONS WITH O.R. PROCEDURES WITHOUT CC/MCC</t>
  </si>
  <si>
    <t>862</t>
  </si>
  <si>
    <t>POSTOPERATIVE AND POST-TRAUMATIC INFECTIONS WITH MCC</t>
  </si>
  <si>
    <t>863</t>
  </si>
  <si>
    <t>POSTOPERATIVE AND POST-TRAUMATIC INFECTIONS WITHOUT MCC</t>
  </si>
  <si>
    <t>864</t>
  </si>
  <si>
    <t>FEVER AND INFLAMMATORY CONDITIONS</t>
  </si>
  <si>
    <t>865</t>
  </si>
  <si>
    <t>VIRAL ILLNESS WITH MCC</t>
  </si>
  <si>
    <t>866</t>
  </si>
  <si>
    <t>VIRAL ILLNESS WITHOUT MCC</t>
  </si>
  <si>
    <t>867</t>
  </si>
  <si>
    <t>OTHER INFECTIOUS AND PARASITIC DISEASES DIAGNOSES WITH MCC</t>
  </si>
  <si>
    <t>868</t>
  </si>
  <si>
    <t>OTHER INFECTIOUS AND PARASITIC DISEASES DIAGNOSES WITH CC</t>
  </si>
  <si>
    <t>869</t>
  </si>
  <si>
    <t>OTHER INFECTIOUS AND PARASITIC DISEASES DIAGNOSES WITHOUT CC/MCC</t>
  </si>
  <si>
    <t>870</t>
  </si>
  <si>
    <t>SEPTICEMIA OR SEVERE SEPSIS WITH MV &gt;96 HOURS</t>
  </si>
  <si>
    <t>871</t>
  </si>
  <si>
    <t>SEPTICEMIA OR SEVERE SEPSIS WITHOUT MV &gt;96 HOURS WITH MCC</t>
  </si>
  <si>
    <t>872</t>
  </si>
  <si>
    <t>SEPTICEMIA OR SEVERE SEPSIS WITHOUT MV &gt;96 HOURS WITHOUT MCC</t>
  </si>
  <si>
    <t>876</t>
  </si>
  <si>
    <t>O.R. PROCEDURES WITH PRINCIPAL DIAGNOSIS OF MENTAL ILLNESS</t>
  </si>
  <si>
    <t>880</t>
  </si>
  <si>
    <t>ACUTE ADJUSTMENT REACTION AND PSYCHOSOCIAL DYSFUNCTION</t>
  </si>
  <si>
    <t>881</t>
  </si>
  <si>
    <t>DEPRESSIVE NEUROSES</t>
  </si>
  <si>
    <t>882</t>
  </si>
  <si>
    <t>NEUROSES EXCEPT DEPRESSIVE</t>
  </si>
  <si>
    <t>883</t>
  </si>
  <si>
    <t>DISORDERS OF PERSONALITY AND IMPULSE CONTROL</t>
  </si>
  <si>
    <t>884</t>
  </si>
  <si>
    <t>ORGANIC DISTURBANCES AND INTELLECTUAL DISABILITY</t>
  </si>
  <si>
    <t>885</t>
  </si>
  <si>
    <t>PSYCHOSES</t>
  </si>
  <si>
    <t>886</t>
  </si>
  <si>
    <t>BEHAVIORAL AND DEVELOPMENTAL DISORDERS</t>
  </si>
  <si>
    <t>887</t>
  </si>
  <si>
    <t>OTHER MENTAL DISORDER DIAGNOSES</t>
  </si>
  <si>
    <t>894</t>
  </si>
  <si>
    <t>ALCOHOL, DRUG ABUSE OR DEPENDENCE, LEFT AMA</t>
  </si>
  <si>
    <t>895</t>
  </si>
  <si>
    <t>ALCOHOL, DRUG ABUSE OR DEPENDENCE WITH REHABILITATION THERAPY</t>
  </si>
  <si>
    <t>896</t>
  </si>
  <si>
    <t>ALCOHOL, DRUG ABUSE OR DEPENDENCE WITHOUT REHABILITATION THERAPY WITH MCC</t>
  </si>
  <si>
    <t>897</t>
  </si>
  <si>
    <t>ALCOHOL, DRUG ABUSE OR DEPENDENCE WITHOUT REHABILITATION THERAPY WITHOUT MCC</t>
  </si>
  <si>
    <t>901</t>
  </si>
  <si>
    <t>WOUND DEBRIDEMENTS FOR INJURIES WITH MCC</t>
  </si>
  <si>
    <t>902</t>
  </si>
  <si>
    <t>WOUND DEBRIDEMENTS FOR INJURIES WITH CC</t>
  </si>
  <si>
    <t>903</t>
  </si>
  <si>
    <t>WOUND DEBRIDEMENTS FOR INJURIES WITHOUT CC/MCC</t>
  </si>
  <si>
    <t>904</t>
  </si>
  <si>
    <t>SKIN GRAFTS FOR INJURIES WITH CC/MCC</t>
  </si>
  <si>
    <t>905</t>
  </si>
  <si>
    <t>SKIN GRAFTS FOR INJURIES WITHOUT CC/MCC</t>
  </si>
  <si>
    <t>906</t>
  </si>
  <si>
    <t>HAND PROCEDURES FOR INJURIES</t>
  </si>
  <si>
    <t>907</t>
  </si>
  <si>
    <t>OTHER O.R. PROCEDURES FOR INJURIES WITH MCC</t>
  </si>
  <si>
    <t>908</t>
  </si>
  <si>
    <t>OTHER O.R. PROCEDURES FOR INJURIES WITH CC</t>
  </si>
  <si>
    <t>909</t>
  </si>
  <si>
    <t>OTHER O.R. PROCEDURES FOR INJURIES WITHOUT CC/MCC</t>
  </si>
  <si>
    <t>913</t>
  </si>
  <si>
    <t>TRAUMATIC INJURY WITH MCC</t>
  </si>
  <si>
    <t>914</t>
  </si>
  <si>
    <t>TRAUMATIC INJURY WITHOUT MCC</t>
  </si>
  <si>
    <t>915</t>
  </si>
  <si>
    <t>ALLERGIC REACTIONS WITH MCC</t>
  </si>
  <si>
    <t>916</t>
  </si>
  <si>
    <t>ALLERGIC REACTIONS WITHOUT MCC</t>
  </si>
  <si>
    <t>917</t>
  </si>
  <si>
    <t>POISONING AND TOXIC EFFECTS OF DRUGS WITH MCC</t>
  </si>
  <si>
    <t>918</t>
  </si>
  <si>
    <t>POISONING AND TOXIC EFFECTS OF DRUGS WITHOUT MCC</t>
  </si>
  <si>
    <t>919</t>
  </si>
  <si>
    <t>COMPLICATIONS OF TREATMENT WITH MCC</t>
  </si>
  <si>
    <t>920</t>
  </si>
  <si>
    <t>COMPLICATIONS OF TREATMENT WITH CC</t>
  </si>
  <si>
    <t>921</t>
  </si>
  <si>
    <t>COMPLICATIONS OF TREATMENT WITHOUT CC/MCC</t>
  </si>
  <si>
    <t>922</t>
  </si>
  <si>
    <t>OTHER INJURY, POISONING AND TOXIC EFFECT DIAGNOSES WITH MCC</t>
  </si>
  <si>
    <t>923</t>
  </si>
  <si>
    <t>OTHER INJURY, POISONING AND TOXIC EFFECT DIAGNOSES WITHOUT MCC</t>
  </si>
  <si>
    <t>927</t>
  </si>
  <si>
    <t>EXTENSIVE BURNS OR FULL THICKNESS BURNS WITH MV &gt;96 HOURS WITH SKIN GRAFT</t>
  </si>
  <si>
    <t>928</t>
  </si>
  <si>
    <t>FULL THICKNESS BURN WITH SKIN GRAFT OR INHALATION INJURY WITH CC/MCC</t>
  </si>
  <si>
    <t>929</t>
  </si>
  <si>
    <t>FULL THICKNESS BURN WITH SKIN GRAFT OR INHALATION INJURY WITHOUT CC/MCC</t>
  </si>
  <si>
    <t>933</t>
  </si>
  <si>
    <t>EXTENSIVE BURNS OR FULL THICKNESS BURNS WITH MV &gt;96 HOURS WITHOUT SKIN GRAFT</t>
  </si>
  <si>
    <t>934</t>
  </si>
  <si>
    <t>FULL THICKNESS BURN WITHOUT SKIN GRAFT OR INHALATION INJURY</t>
  </si>
  <si>
    <t>935</t>
  </si>
  <si>
    <t>NON-EXTENSIVE BURNS</t>
  </si>
  <si>
    <t>939</t>
  </si>
  <si>
    <t>O.R. PROCEDURES WITH DIAGNOSES OF OTHER CONTACT WITH HEALTH SERVICES WITH MCC</t>
  </si>
  <si>
    <t>940</t>
  </si>
  <si>
    <t>O.R. PROCEDURES WITH DIAGNOSES OF OTHER CONTACT WITH HEALTH SERVICES WITH CC</t>
  </si>
  <si>
    <t>941</t>
  </si>
  <si>
    <t>O.R. PROCEDURES WITH DIAGNOSES OF OTHER CONTACT WITH HEALTH SERVICES WITHOUT CC/MCC</t>
  </si>
  <si>
    <t>945</t>
  </si>
  <si>
    <t>REHABILITATION WITH CC/MCC</t>
  </si>
  <si>
    <t>X</t>
  </si>
  <si>
    <t>946</t>
  </si>
  <si>
    <t>REHABILITATION WITHOUT CC/MCC</t>
  </si>
  <si>
    <t>947</t>
  </si>
  <si>
    <t>SIGNS AND SYMPTOMS WITH MCC</t>
  </si>
  <si>
    <t>948</t>
  </si>
  <si>
    <t>SIGNS AND SYMPTOMS WITHOUT MCC</t>
  </si>
  <si>
    <t>949</t>
  </si>
  <si>
    <t>AFTERCARE WITH CC/MCC</t>
  </si>
  <si>
    <t>950</t>
  </si>
  <si>
    <t>AFTERCARE WITHOUT CC/MCC</t>
  </si>
  <si>
    <t>951</t>
  </si>
  <si>
    <t>OTHER FACTORS INFLUENCING HEALTH STATUS</t>
  </si>
  <si>
    <t>955</t>
  </si>
  <si>
    <t>CRANIOTOMY FOR MULTIPLE SIGNIFICANT TRAUMA</t>
  </si>
  <si>
    <t>956</t>
  </si>
  <si>
    <t>LIMB REATTACHMENT, HIP AND FEMUR PROCEDURES FOR MULTIPLE SIGNIFICANT TRAUMA</t>
  </si>
  <si>
    <t>957</t>
  </si>
  <si>
    <t>OTHER O.R. PROCEDURES FOR MULTIPLE SIGNIFICANT TRAUMA WITH MCC</t>
  </si>
  <si>
    <t>958</t>
  </si>
  <si>
    <t>OTHER O.R. PROCEDURES FOR MULTIPLE SIGNIFICANT TRAUMA WITH CC</t>
  </si>
  <si>
    <t>959</t>
  </si>
  <si>
    <t>OTHER O.R. PROCEDURES FOR MULTIPLE SIGNIFICANT TRAUMA WITHOUT CC/MCC</t>
  </si>
  <si>
    <t>963</t>
  </si>
  <si>
    <t>OTHER MULTIPLE SIGNIFICANT TRAUMA WITH MCC</t>
  </si>
  <si>
    <t>964</t>
  </si>
  <si>
    <t>OTHER MULTIPLE SIGNIFICANT TRAUMA WITH CC</t>
  </si>
  <si>
    <t>965</t>
  </si>
  <si>
    <t>OTHER MULTIPLE SIGNIFICANT TRAUMA WITHOUT CC/MCC</t>
  </si>
  <si>
    <t>969</t>
  </si>
  <si>
    <t>HIV WITH EXTENSIVE O.R. PROCEDURES WITH MCC</t>
  </si>
  <si>
    <t>970</t>
  </si>
  <si>
    <t>HIV WITH EXTENSIVE O.R. PROCEDURES WITHOUT MCC</t>
  </si>
  <si>
    <t>974</t>
  </si>
  <si>
    <t>HIV WITH MAJOR RELATED CONDITION WITH MCC</t>
  </si>
  <si>
    <t>975</t>
  </si>
  <si>
    <t>HIV WITH MAJOR RELATED CONDITION WITH CC</t>
  </si>
  <si>
    <t>976</t>
  </si>
  <si>
    <t>HIV WITH MAJOR RELATED CONDITION WITHOUT CC/MCC</t>
  </si>
  <si>
    <t>977</t>
  </si>
  <si>
    <t>HIV WITH OR WITHOUT OTHER RELATED CONDITION</t>
  </si>
  <si>
    <t>981</t>
  </si>
  <si>
    <t>EXTENSIVE O.R. PROCEDURES UNRELATED TO PRINCIPAL DIAGNOSIS WITH MCC</t>
  </si>
  <si>
    <t>982</t>
  </si>
  <si>
    <t>EXTENSIVE O.R. PROCEDURES UNRELATED TO PRINCIPAL DIAGNOSIS WITH CC</t>
  </si>
  <si>
    <t>983</t>
  </si>
  <si>
    <t>EXTENSIVE O.R. PROCEDURES UNRELATED TO PRINCIPAL DIAGNOSIS WITHOUT CC/MCC</t>
  </si>
  <si>
    <t>987</t>
  </si>
  <si>
    <t>NON-EXTENSIVE O.R. PROCEDURES UNRELATED TO PRINCIPAL DIAGNOSIS WITH MCC</t>
  </si>
  <si>
    <t>988</t>
  </si>
  <si>
    <t>NON-EXTENSIVE O.R. PROCEDURES UNRELATED TO PRINCIPAL DIAGNOSIS WITH CC</t>
  </si>
  <si>
    <t>989</t>
  </si>
  <si>
    <t>NON-EXTENSIVE O.R. PROCEDURES UNRELATED TO PRINCIPAL DIAGNOSIS WITHOUT CC/MCC</t>
  </si>
  <si>
    <t>998</t>
  </si>
  <si>
    <t>PRINCIPAL DIAGNOSIS INVALID AS DISCHARGE DIAGNOSIS</t>
  </si>
  <si>
    <t>999</t>
  </si>
  <si>
    <t>UNGROUPABLE</t>
  </si>
  <si>
    <t>N89</t>
  </si>
  <si>
    <t>Level III: Neonates, Died or Transferred to Another Acute Care Facility</t>
  </si>
  <si>
    <t>N90</t>
  </si>
  <si>
    <t>Level III: Extreme Immaturity or Respiratory Distress Syndrome, Neonate</t>
  </si>
  <si>
    <t>N91</t>
  </si>
  <si>
    <t>Level III: Prematurity W Major Problems</t>
  </si>
  <si>
    <t>N92</t>
  </si>
  <si>
    <t>Level III: Prematurity W/O Major Problems</t>
  </si>
  <si>
    <t>N93</t>
  </si>
  <si>
    <t>Level III: Full Term Neonate W Major Problems</t>
  </si>
  <si>
    <t>N94</t>
  </si>
  <si>
    <t>Level III: Neonate W Other Significant Problems</t>
  </si>
  <si>
    <t>WV MEDICAID INPATIENT HOSPITAL PPS PAYMENT</t>
  </si>
  <si>
    <t>Medicaid NPI Number:</t>
  </si>
  <si>
    <t>Provider PPS Price Factors:</t>
  </si>
  <si>
    <t>Provider Name:</t>
  </si>
  <si>
    <t>WV Std Cost</t>
  </si>
  <si>
    <t xml:space="preserve">DRG : </t>
  </si>
  <si>
    <t>DRG Weight:</t>
  </si>
  <si>
    <t>Cost/Chg Ratio</t>
  </si>
  <si>
    <t>ALOS:</t>
  </si>
  <si>
    <t>Ind Med Ed Adj</t>
  </si>
  <si>
    <t>Claim Information:</t>
  </si>
  <si>
    <t>Prov Wge Index</t>
  </si>
  <si>
    <t>Admit Date</t>
  </si>
  <si>
    <t xml:space="preserve">Discharge Date </t>
  </si>
  <si>
    <t>Discharge Status Code</t>
  </si>
  <si>
    <t>Total Covered Charges</t>
  </si>
  <si>
    <t>Payment Method:</t>
  </si>
  <si>
    <t>Room&amp;Board</t>
  </si>
  <si>
    <t>PPS Pricing</t>
  </si>
  <si>
    <t>Observation Hours</t>
  </si>
  <si>
    <t>Transfer Pricing</t>
  </si>
  <si>
    <t>Observation Charges</t>
  </si>
  <si>
    <t>Same/Day Next Day</t>
  </si>
  <si>
    <t>Same Day/Next Day</t>
  </si>
  <si>
    <t>Transfer Payment:</t>
  </si>
  <si>
    <t>Outlier Threshold:</t>
  </si>
  <si>
    <t>Standard DRG Payment:</t>
  </si>
  <si>
    <t>Total Ancillary Charges:</t>
  </si>
  <si>
    <t>X (1+  Ind Med Ed Adj)</t>
  </si>
  <si>
    <t>Cost/Charge Ratio:</t>
  </si>
  <si>
    <t>X Prov Wge Index</t>
  </si>
  <si>
    <t>Observation ($10 * hours)</t>
  </si>
  <si>
    <t>+ Std Cap Amt</t>
  </si>
  <si>
    <t xml:space="preserve">Room &amp; Board </t>
  </si>
  <si>
    <t>Provider Price Factor</t>
  </si>
  <si>
    <t>Payment</t>
  </si>
  <si>
    <t>X DRG Weight</t>
  </si>
  <si>
    <t>Std Drg Amount</t>
  </si>
  <si>
    <t>Pay Same Day/Next Day or</t>
  </si>
  <si>
    <t>Standard</t>
  </si>
  <si>
    <t>Calculate Outlier Add On:</t>
  </si>
  <si>
    <t>Total Charges:</t>
  </si>
  <si>
    <t>Number of Days:</t>
  </si>
  <si>
    <t>Adjusted Cost/Charge Ratio:</t>
  </si>
  <si>
    <t>Per Diem Amount:</t>
  </si>
  <si>
    <t>First Day Per Diem:</t>
  </si>
  <si>
    <t>Less Outlier Threshold Amount</t>
  </si>
  <si>
    <t>Remaining Per Diem:</t>
  </si>
  <si>
    <t>Calculated Transfer Payment:</t>
  </si>
  <si>
    <t>80% of Difference</t>
  </si>
  <si>
    <t>Pay Transfer Payment or Standard DRG:</t>
  </si>
  <si>
    <t>Outlier Add - On</t>
  </si>
  <si>
    <t>Calculate Rate Adjustment and  IME Add-on:</t>
  </si>
  <si>
    <t>divided by</t>
  </si>
  <si>
    <t xml:space="preserve"> X Ind Med Ed Adj</t>
  </si>
  <si>
    <t>(1+  Ind Med Ed Adj)</t>
  </si>
  <si>
    <t>Calculate Total Payment:</t>
  </si>
  <si>
    <t>Base DRG Payment</t>
  </si>
  <si>
    <t>Adjusted Outlier and Indirect Med. Ed. Add-On</t>
  </si>
  <si>
    <t>+ Fixed Threshold Amount</t>
  </si>
  <si>
    <t>INSTRUCTIONS:</t>
  </si>
  <si>
    <t xml:space="preserve">Enter the required information in the boxes at the top of the page highlighted in </t>
  </si>
  <si>
    <t>light blue.  The provider number, DRG, and discharge status code must be entered</t>
  </si>
  <si>
    <t>as text with an apostophe (') in front of the first number.  For example enter</t>
  </si>
  <si>
    <t>DO NOT ALTER ANY FORMULAS ON THIS WORKSHEET.</t>
  </si>
  <si>
    <t>provider number '210017 not 210017.</t>
  </si>
  <si>
    <t>ENTER DATA ONLY IN BOXES HIGHLIGHTED IN LIGHT BLUE AT</t>
  </si>
  <si>
    <t>The calculator will determine the correct payment based on the information entered.</t>
  </si>
  <si>
    <t>THE TOP LEFT OF THIS SHEET.</t>
  </si>
  <si>
    <t>The method used will be denoted in the payment method box at the top of the page,</t>
  </si>
  <si>
    <t xml:space="preserve">as well as in the box containing each calculation.  For example, if a claim falls </t>
  </si>
  <si>
    <t>under transfer pricing, "yes" will show beside transfer pricing in the Payment Method</t>
  </si>
  <si>
    <t>box.  "Yes" will also show on the top line of the transfer payment calculation box.</t>
  </si>
  <si>
    <t>PPS Pricing denotes standard DRG payments as well as outliers.  If a claim is priced by</t>
  </si>
  <si>
    <t>any outlier payment if applicable.</t>
  </si>
  <si>
    <t>230046</t>
  </si>
  <si>
    <t>390266</t>
  </si>
  <si>
    <t>440161</t>
  </si>
  <si>
    <t>490024</t>
  </si>
  <si>
    <t>360003</t>
  </si>
  <si>
    <t>340040</t>
  </si>
  <si>
    <t>490140</t>
  </si>
  <si>
    <t>360137</t>
  </si>
  <si>
    <t>180005</t>
  </si>
  <si>
    <t>490018</t>
  </si>
  <si>
    <t>210061</t>
  </si>
  <si>
    <t>100173</t>
  </si>
  <si>
    <t>360133</t>
  </si>
  <si>
    <t>360008</t>
  </si>
  <si>
    <t>490107</t>
  </si>
  <si>
    <t>310015</t>
  </si>
  <si>
    <t>100028</t>
  </si>
  <si>
    <t>110043</t>
  </si>
  <si>
    <t>390036</t>
  </si>
  <si>
    <t>100068</t>
  </si>
  <si>
    <t>150048</t>
  </si>
  <si>
    <t>180128</t>
  </si>
  <si>
    <t>490038</t>
  </si>
  <si>
    <t>390228</t>
  </si>
  <si>
    <t>360051</t>
  </si>
  <si>
    <t>100183</t>
  </si>
  <si>
    <t>420085</t>
  </si>
  <si>
    <t>140125</t>
  </si>
  <si>
    <t>100109</t>
  </si>
  <si>
    <t>260040</t>
  </si>
  <si>
    <t>490053</t>
  </si>
  <si>
    <t>360132</t>
  </si>
  <si>
    <t>390100</t>
  </si>
  <si>
    <t>490067</t>
  </si>
  <si>
    <t>440184</t>
  </si>
  <si>
    <t>210043</t>
  </si>
  <si>
    <t>440012</t>
  </si>
  <si>
    <t>360085</t>
  </si>
  <si>
    <t>420049</t>
  </si>
  <si>
    <t>150009</t>
  </si>
  <si>
    <t>340047</t>
  </si>
  <si>
    <t>100176</t>
  </si>
  <si>
    <t>210048</t>
  </si>
  <si>
    <t>100212</t>
  </si>
  <si>
    <t>390211</t>
  </si>
  <si>
    <t>380056</t>
  </si>
  <si>
    <t>340187</t>
  </si>
  <si>
    <t>180045</t>
  </si>
  <si>
    <t>420018</t>
  </si>
  <si>
    <t>210002</t>
  </si>
  <si>
    <t>360174</t>
  </si>
  <si>
    <t>100177</t>
  </si>
  <si>
    <t>490111</t>
  </si>
  <si>
    <t>100006</t>
  </si>
  <si>
    <t>390090</t>
  </si>
  <si>
    <t>490118</t>
  </si>
  <si>
    <t>360087</t>
  </si>
  <si>
    <t>450742</t>
  </si>
  <si>
    <t>150051</t>
  </si>
  <si>
    <t>490116</t>
  </si>
  <si>
    <t>210022</t>
  </si>
  <si>
    <t>360147</t>
  </si>
  <si>
    <t>360077</t>
  </si>
  <si>
    <t>490127</t>
  </si>
  <si>
    <t>390107</t>
  </si>
  <si>
    <t>150089</t>
  </si>
  <si>
    <t>390150</t>
  </si>
  <si>
    <t>360172</t>
  </si>
  <si>
    <t>100087</t>
  </si>
  <si>
    <t>360017</t>
  </si>
  <si>
    <t>490040</t>
  </si>
  <si>
    <t>390065</t>
  </si>
  <si>
    <t>110024</t>
  </si>
  <si>
    <t>490110</t>
  </si>
  <si>
    <t>180044</t>
  </si>
  <si>
    <t>530014</t>
  </si>
  <si>
    <t>100039</t>
  </si>
  <si>
    <t>390050</t>
  </si>
  <si>
    <t>490020</t>
  </si>
  <si>
    <t>440035</t>
  </si>
  <si>
    <t>360211</t>
  </si>
  <si>
    <t>100019</t>
  </si>
  <si>
    <t>490088</t>
  </si>
  <si>
    <t>440006</t>
  </si>
  <si>
    <t>340113</t>
  </si>
  <si>
    <t>150017</t>
  </si>
  <si>
    <t>100007</t>
  </si>
  <si>
    <t>340070</t>
  </si>
  <si>
    <t>390046</t>
  </si>
  <si>
    <t>100258</t>
  </si>
  <si>
    <t>490098</t>
  </si>
  <si>
    <t>490093</t>
  </si>
  <si>
    <t>360009</t>
  </si>
  <si>
    <t>280020</t>
  </si>
  <si>
    <t>290046</t>
  </si>
  <si>
    <t>360203</t>
  </si>
  <si>
    <t>340166</t>
  </si>
  <si>
    <t>390173</t>
  </si>
  <si>
    <t>360084</t>
  </si>
  <si>
    <t>360070</t>
  </si>
  <si>
    <t>440084</t>
  </si>
  <si>
    <t>340003</t>
  </si>
  <si>
    <t>420079</t>
  </si>
  <si>
    <t>210032</t>
  </si>
  <si>
    <t>490042</t>
  </si>
  <si>
    <t>490044</t>
  </si>
  <si>
    <t>490043</t>
  </si>
  <si>
    <t>100086</t>
  </si>
  <si>
    <t>490141</t>
  </si>
  <si>
    <t>100316</t>
  </si>
  <si>
    <t>360179</t>
  </si>
  <si>
    <t>340004</t>
  </si>
  <si>
    <t>440039</t>
  </si>
  <si>
    <t>390067</t>
  </si>
  <si>
    <t>360068</t>
  </si>
  <si>
    <t>490045</t>
  </si>
  <si>
    <t>420027</t>
  </si>
  <si>
    <t>340039</t>
  </si>
  <si>
    <t>290021</t>
  </si>
  <si>
    <t>340096</t>
  </si>
  <si>
    <t>490117</t>
  </si>
  <si>
    <t>150100</t>
  </si>
  <si>
    <t>490033</t>
  </si>
  <si>
    <t>180127</t>
  </si>
  <si>
    <t>350006</t>
  </si>
  <si>
    <t>490066</t>
  </si>
  <si>
    <t>180143</t>
  </si>
  <si>
    <t>490032</t>
  </si>
  <si>
    <t>340014</t>
  </si>
  <si>
    <t>490136</t>
  </si>
  <si>
    <t>150146</t>
  </si>
  <si>
    <t>420002</t>
  </si>
  <si>
    <t>100093</t>
  </si>
  <si>
    <t>360072</t>
  </si>
  <si>
    <t>360006</t>
  </si>
  <si>
    <t>180035</t>
  </si>
  <si>
    <t>360112</t>
  </si>
  <si>
    <t>180069</t>
  </si>
  <si>
    <t>360056</t>
  </si>
  <si>
    <t>340091</t>
  </si>
  <si>
    <t>390063</t>
  </si>
  <si>
    <t>210016</t>
  </si>
  <si>
    <t>440017</t>
  </si>
  <si>
    <t>100244</t>
  </si>
  <si>
    <t>290054</t>
  </si>
  <si>
    <t>340001</t>
  </si>
  <si>
    <t>150044</t>
  </si>
  <si>
    <t>360080</t>
  </si>
  <si>
    <t>280060</t>
  </si>
  <si>
    <t>180067</t>
  </si>
  <si>
    <t>490119</t>
  </si>
  <si>
    <t>110001</t>
  </si>
  <si>
    <t>490126</t>
  </si>
  <si>
    <t>180078</t>
  </si>
  <si>
    <t>440194</t>
  </si>
  <si>
    <t>440015</t>
  </si>
  <si>
    <t>210005</t>
  </si>
  <si>
    <t>180103</t>
  </si>
  <si>
    <t>360064</t>
  </si>
  <si>
    <t>490113</t>
  </si>
  <si>
    <t>100012</t>
  </si>
  <si>
    <t>500011</t>
  </si>
  <si>
    <t>150024</t>
  </si>
  <si>
    <t>390256</t>
  </si>
  <si>
    <t>210057</t>
  </si>
  <si>
    <t>390265</t>
  </si>
  <si>
    <t>210009</t>
  </si>
  <si>
    <t>110028</t>
  </si>
  <si>
    <t>490013</t>
  </si>
  <si>
    <t>100268</t>
  </si>
  <si>
    <t>390037</t>
  </si>
  <si>
    <t>210017</t>
  </si>
  <si>
    <t>490112</t>
  </si>
  <si>
    <t>190102</t>
  </si>
  <si>
    <t>360039</t>
  </si>
  <si>
    <t>210027</t>
  </si>
  <si>
    <t>180029</t>
  </si>
  <si>
    <t>390042</t>
  </si>
  <si>
    <t>230273</t>
  </si>
  <si>
    <t>100217</t>
  </si>
  <si>
    <t>490048</t>
  </si>
  <si>
    <t>490005</t>
  </si>
  <si>
    <t>440011</t>
  </si>
  <si>
    <t>360161</t>
  </si>
  <si>
    <t>490057</t>
  </si>
  <si>
    <t>450152</t>
  </si>
  <si>
    <t>340028</t>
  </si>
  <si>
    <t>330005</t>
  </si>
  <si>
    <t>110035</t>
  </si>
  <si>
    <t>260032</t>
  </si>
  <si>
    <t>100045</t>
  </si>
  <si>
    <t>360096</t>
  </si>
  <si>
    <t>210038</t>
  </si>
  <si>
    <t>440068</t>
  </si>
  <si>
    <t>360180</t>
  </si>
  <si>
    <t>390267</t>
  </si>
  <si>
    <t>100118</t>
  </si>
  <si>
    <t>180012</t>
  </si>
  <si>
    <t>150104</t>
  </si>
  <si>
    <t>360059</t>
  </si>
  <si>
    <t>100072</t>
  </si>
  <si>
    <t>360035</t>
  </si>
  <si>
    <t>360014</t>
  </si>
  <si>
    <t>470005</t>
  </si>
  <si>
    <t>100026</t>
  </si>
  <si>
    <t>450184</t>
  </si>
  <si>
    <t>180104</t>
  </si>
  <si>
    <t>100315</t>
  </si>
  <si>
    <t>370202</t>
  </si>
  <si>
    <t>110023</t>
  </si>
  <si>
    <t>490101</t>
  </si>
  <si>
    <t>360360</t>
  </si>
  <si>
    <t>310112</t>
  </si>
  <si>
    <t>100287</t>
  </si>
  <si>
    <t>130006</t>
  </si>
  <si>
    <t>210006</t>
  </si>
  <si>
    <t>370015</t>
  </si>
  <si>
    <t>360163</t>
  </si>
  <si>
    <t>490004</t>
  </si>
  <si>
    <t>210029</t>
  </si>
  <si>
    <t>260024</t>
  </si>
  <si>
    <t>200033</t>
  </si>
  <si>
    <t>390102</t>
  </si>
  <si>
    <t>360118</t>
  </si>
  <si>
    <t>340116</t>
  </si>
  <si>
    <t>360025</t>
  </si>
  <si>
    <t>380002</t>
  </si>
  <si>
    <t>440228</t>
  </si>
  <si>
    <t>360066</t>
  </si>
  <si>
    <t>490046</t>
  </si>
  <si>
    <t>390164</t>
  </si>
  <si>
    <t>420089</t>
  </si>
  <si>
    <t>360027</t>
  </si>
  <si>
    <t>390138</t>
  </si>
  <si>
    <t>180048</t>
  </si>
  <si>
    <t>230017</t>
  </si>
  <si>
    <t>280032</t>
  </si>
  <si>
    <t>490063</t>
  </si>
  <si>
    <t>130071</t>
  </si>
  <si>
    <t>360123</t>
  </si>
  <si>
    <t>360145</t>
  </si>
  <si>
    <t>180009</t>
  </si>
  <si>
    <t>390009</t>
  </si>
  <si>
    <t>320004</t>
  </si>
  <si>
    <t>490060</t>
  </si>
  <si>
    <t>180025</t>
  </si>
  <si>
    <t>390041</t>
  </si>
  <si>
    <t>360010</t>
  </si>
  <si>
    <t>390004</t>
  </si>
  <si>
    <t>390028</t>
  </si>
  <si>
    <t>180019</t>
  </si>
  <si>
    <t>180088</t>
  </si>
  <si>
    <t>490002</t>
  </si>
  <si>
    <t>390151</t>
  </si>
  <si>
    <t>340020</t>
  </si>
  <si>
    <t>180080</t>
  </si>
  <si>
    <t>210033</t>
  </si>
  <si>
    <t>420080</t>
  </si>
  <si>
    <t>490122</t>
  </si>
  <si>
    <t>450847</t>
  </si>
  <si>
    <t>360054</t>
  </si>
  <si>
    <t>210001</t>
  </si>
  <si>
    <t>490022</t>
  </si>
  <si>
    <t>390114</t>
  </si>
  <si>
    <t>390160</t>
  </si>
  <si>
    <t>490059</t>
  </si>
  <si>
    <t>420101</t>
  </si>
  <si>
    <t>340002</t>
  </si>
  <si>
    <t>360152</t>
  </si>
  <si>
    <t>110031</t>
  </si>
  <si>
    <t>440056</t>
  </si>
  <si>
    <t>440063</t>
  </si>
  <si>
    <t>490145</t>
  </si>
  <si>
    <t>100220</t>
  </si>
  <si>
    <t>180011</t>
  </si>
  <si>
    <t>340030</t>
  </si>
  <si>
    <t>230156</t>
  </si>
  <si>
    <t>2</t>
  </si>
  <si>
    <t>1</t>
  </si>
  <si>
    <t>6</t>
  </si>
  <si>
    <t>5</t>
  </si>
  <si>
    <t>4</t>
  </si>
  <si>
    <t>3</t>
  </si>
  <si>
    <t>Total DRG + Outlier Payment</t>
  </si>
  <si>
    <t>410010</t>
  </si>
  <si>
    <t>170123</t>
  </si>
  <si>
    <t>100288</t>
  </si>
  <si>
    <t>340141</t>
  </si>
  <si>
    <t>360185</t>
  </si>
  <si>
    <t>100062</t>
  </si>
  <si>
    <t>450058</t>
  </si>
  <si>
    <t>670098</t>
  </si>
  <si>
    <t>Effective October 1, 2025</t>
  </si>
  <si>
    <t>CRANIOTOMY WITH MAJOR DEVICE IMPLANT OR ACUTE COMPLEX CNS PRINCIPAL DIAGNOSIS WITH MCC OR ANTINEOPLASTIC IMPLANT OR EPILEPSY</t>
  </si>
  <si>
    <t>PRECEREBRAL OCCLUSION WITHOUT INFARCTION WITH MCC</t>
  </si>
  <si>
    <t>PRECEREBRAL OCCLUSION WITHOUT INFARCTION WITHOUT MCC</t>
  </si>
  <si>
    <t>OTHER CEREBROVASCULAR DISORDERS WITH MCC</t>
  </si>
  <si>
    <t>OTHER CEREBROVASCULAR DISORDERS WITH CC</t>
  </si>
  <si>
    <t>OTHER CEREBROVASCULAR DISORDERS WITHOUT CC/MCC</t>
  </si>
  <si>
    <t>MT</t>
  </si>
  <si>
    <t>209</t>
  </si>
  <si>
    <t>COMPLEX AORTIC ARCH PROCEDURES</t>
  </si>
  <si>
    <t>213</t>
  </si>
  <si>
    <t>ENDOVASCULAR ABDOMINAL AORTA WITH ILIAC BRANCH PROCEDURES</t>
  </si>
  <si>
    <t>318</t>
  </si>
  <si>
    <t>PERCUTANEOUS CORONARY ATHERECTOMY WITHOUT INTRALUMINAL DEVICE</t>
  </si>
  <si>
    <t>359</t>
  </si>
  <si>
    <t>PERCUTANEOUS CORONARY ATHERECTOMY WITH INTRALUMINAL DEVICE WITH MCC</t>
  </si>
  <si>
    <t>360</t>
  </si>
  <si>
    <t>PERCUTANEOUS CORONARY ATHERECTOMY WITH INTRALUMINAL DEVICE WITHOUT MCC</t>
  </si>
  <si>
    <t>MEDICAL CENTER ENTERPRISE</t>
  </si>
  <si>
    <t>NORTHWEST MEDICAL CENTER</t>
  </si>
  <si>
    <t>JEFFERSON REGIONAL MEDICAL CENTER</t>
  </si>
  <si>
    <t>Y</t>
  </si>
  <si>
    <t>CA</t>
  </si>
  <si>
    <t>DOCTORS MEDICAL CENTER OF MODESTO</t>
  </si>
  <si>
    <t>LUTHERAN MEDICAL CENTER</t>
  </si>
  <si>
    <t>POUDRE VALLEY HOSPITAL</t>
  </si>
  <si>
    <t>MEMORIAL HEALTH SYSTEM</t>
  </si>
  <si>
    <t>SAINT JOSEPH HOSPITAL</t>
  </si>
  <si>
    <t>SWEDISH MEDICAL CENTER</t>
  </si>
  <si>
    <t>FAIRFIELD</t>
  </si>
  <si>
    <t>CT</t>
  </si>
  <si>
    <t>SIBLEY MEMORIAL HOSPITAL</t>
  </si>
  <si>
    <t>ADVENTHEALTH ORLANDO</t>
  </si>
  <si>
    <t>BAPTIST HOSPITAL</t>
  </si>
  <si>
    <t>LEE MEMORIAL HOSPITAL</t>
  </si>
  <si>
    <t>PARRISH MEDICAL CENTER</t>
  </si>
  <si>
    <t>FL</t>
  </si>
  <si>
    <t>BROWARD HEALTH NORTH</t>
  </si>
  <si>
    <t>SARASOTA MEMORIAL HOSPITAL</t>
  </si>
  <si>
    <t>BAPTIST MEDICAL CENTER</t>
  </si>
  <si>
    <t>ADVENTHEALTH TAMPA</t>
  </si>
  <si>
    <t>PALM BEACH GARDENS</t>
  </si>
  <si>
    <t>GULF COAST MEDICAL CENTER</t>
  </si>
  <si>
    <t>CAPE CORAL HOSPITAL</t>
  </si>
  <si>
    <t>WEST BOCA MEDICAL CENTER</t>
  </si>
  <si>
    <t>PALM BAY HOSPITAL</t>
  </si>
  <si>
    <t>ADVENTHEALTH GORDON</t>
  </si>
  <si>
    <t>GA</t>
  </si>
  <si>
    <t>IL</t>
  </si>
  <si>
    <t>CLARK MEMORIAL HOSPITAL</t>
  </si>
  <si>
    <t>LUTHERAN HOSPITAL OF INDIANA</t>
  </si>
  <si>
    <t>ESKENAZI HEALTH</t>
  </si>
  <si>
    <t>BAPTIST HEALTH FLOYD</t>
  </si>
  <si>
    <t>WITHAM MEMORIAL HOSPITAL</t>
  </si>
  <si>
    <t>WESLEY MEDICAL CENTER</t>
  </si>
  <si>
    <t>SAINT JOSEPH LONDON</t>
  </si>
  <si>
    <t>BAPTIST HEALTH HARDIN</t>
  </si>
  <si>
    <t>MEADOWVIEW REGIONAL MEDICAL CENTER</t>
  </si>
  <si>
    <t>FLAGET MEMORIAL HOSPITAL</t>
  </si>
  <si>
    <t>EPHRAIM MCDOWELL REG MED CTR</t>
  </si>
  <si>
    <t>BAPTIST HEALTH CORBIN</t>
  </si>
  <si>
    <t>BAPTIST HEALTH LEXINGTON</t>
  </si>
  <si>
    <t>BAPTIST HEALTH PADUCAH</t>
  </si>
  <si>
    <t>FRANKFORT REGIONAL MEDICAL CENTER</t>
  </si>
  <si>
    <t>MERCY REGIONAL MEDICAL CENTER</t>
  </si>
  <si>
    <t>YORK HOSPITAL</t>
  </si>
  <si>
    <t>EASTERN MAINE MEDICAL CENTER</t>
  </si>
  <si>
    <t>MERITUS MEDICAL CENTER</t>
  </si>
  <si>
    <t>MARYLAND GENERAL HOSPITAL</t>
  </si>
  <si>
    <t>BALTIMORE WASHINGTON MEDICAL CENTER</t>
  </si>
  <si>
    <t>BRISTOL</t>
  </si>
  <si>
    <t>BRONSON METHODIST HOSPITAL</t>
  </si>
  <si>
    <t>TRINITY HEALTH ANN ARBOR</t>
  </si>
  <si>
    <t>TEXAS COUNTY MEMORIAL HOSPITAL</t>
  </si>
  <si>
    <t>CHI HEALTH ST. ELIZABETH</t>
  </si>
  <si>
    <t>VALLEY HOSPITAL MEDICAL CENTER</t>
  </si>
  <si>
    <t>MORRISTOWN MEDICAL CENTER</t>
  </si>
  <si>
    <t>CHRIST HOSPITAL</t>
  </si>
  <si>
    <t>SALEM</t>
  </si>
  <si>
    <t>NJ</t>
  </si>
  <si>
    <t>BAYSHORE MEDICAL CENTER</t>
  </si>
  <si>
    <t>PA</t>
  </si>
  <si>
    <t>NY</t>
  </si>
  <si>
    <t>CENTRAL CAROLINA HOSPITAL</t>
  </si>
  <si>
    <t>CAPE FEAR VALLEY MEDICAL CENTER</t>
  </si>
  <si>
    <t>DUKE UNIVERSITY HOSPITAL</t>
  </si>
  <si>
    <t>NC</t>
  </si>
  <si>
    <t>ALAMANCE REGIONAL MEDICAL CENTER</t>
  </si>
  <si>
    <t>CAROLINAS MEDICAL CENTER</t>
  </si>
  <si>
    <t>RICHMOND</t>
  </si>
  <si>
    <t>FRYE REGIONAL MEDICAL CENTER</t>
  </si>
  <si>
    <t>ATRIUM HEALTH UNIVERSITY CITY</t>
  </si>
  <si>
    <t>DAVIE MEDICAL CENTER</t>
  </si>
  <si>
    <t>SOUTHERN OHIO MEDICAL CENTER</t>
  </si>
  <si>
    <t>OH</t>
  </si>
  <si>
    <t>FIRELANDS REGIONAL MEDICAL CENTER</t>
  </si>
  <si>
    <t>GENESIS HEALTHCARE SYSTEM</t>
  </si>
  <si>
    <t>HOLZER</t>
  </si>
  <si>
    <t>THE TOLEDO HOSPITAL</t>
  </si>
  <si>
    <t>AULTMAN HOSPITAL</t>
  </si>
  <si>
    <t>EAST LIVERPOOL CITY HOSPITAL</t>
  </si>
  <si>
    <t>UH ST. JOHN MEDICAL CENTER</t>
  </si>
  <si>
    <t>UPPER VALLEY MEDICAL CENTER</t>
  </si>
  <si>
    <t>HILLCREST HOSPITAL PRYOR</t>
  </si>
  <si>
    <t>HILLCREST HOSPITAL SOUTH</t>
  </si>
  <si>
    <t>CLEVELAND</t>
  </si>
  <si>
    <t>OK</t>
  </si>
  <si>
    <t>SANTIAM MEMORIAL HOSPITAL</t>
  </si>
  <si>
    <t>HOLY SPIRIT HOSPITAL</t>
  </si>
  <si>
    <t>UPMC HAMOT</t>
  </si>
  <si>
    <t>LANCASTER GENERAL HOSPITAL</t>
  </si>
  <si>
    <t>UPMC ST MARGARET</t>
  </si>
  <si>
    <t>UPMC PASSAVANT</t>
  </si>
  <si>
    <t>UPMC MAGEE-WOMENS HOSPITAL</t>
  </si>
  <si>
    <t>PHILADELPHIA</t>
  </si>
  <si>
    <t>WAYNESBORO HOSPITAL</t>
  </si>
  <si>
    <t>CANONSBURG GENERAL HOSPITAL</t>
  </si>
  <si>
    <t>INDIANA REGIONAL MEDICAL CENTER</t>
  </si>
  <si>
    <t>SHARON REGIONAL HEALTH SYSTEM</t>
  </si>
  <si>
    <t>WOMEN &amp; INFANTS HOSPITAL</t>
  </si>
  <si>
    <t>PIEDMONT MEDICAL CENTER</t>
  </si>
  <si>
    <t>SC</t>
  </si>
  <si>
    <t>PRISMA HEALTH RICHLAND HOSPITAL</t>
  </si>
  <si>
    <t>ANMED HEALTH</t>
  </si>
  <si>
    <t>COASTAL CAROLINA MEDICAL CENTER</t>
  </si>
  <si>
    <t>BLOUNT MEMORIAL HOSPITAL</t>
  </si>
  <si>
    <t>SWEETWATER HOSPITAL ASSOCIATION</t>
  </si>
  <si>
    <t>TRISTAR CENTENNIAL MEDICAL CENTER</t>
  </si>
  <si>
    <t>FRANKLIN WOODS COMMUNITY HOSPITAL</t>
  </si>
  <si>
    <t>TX</t>
  </si>
  <si>
    <t>RUTLAND REGIONAL MEDICAL CENTER</t>
  </si>
  <si>
    <t>SENTARA NORFOLK GENERAL HOSPITAL</t>
  </si>
  <si>
    <t>JOHN RANDOLPH MEDICAL CENTER</t>
  </si>
  <si>
    <t>WARREN MEMORIAL HOSPITAL</t>
  </si>
  <si>
    <t>SMYTH COUNTY COMMUNITY HOSPITAL</t>
  </si>
  <si>
    <t>INOVA ALEXANDRIA HOSPITAL</t>
  </si>
  <si>
    <t>SENTARA OBICI HOSPITAL</t>
  </si>
  <si>
    <t>SENTARA LEIGH HOSPITAL</t>
  </si>
  <si>
    <t>CLINCH VALLEY MEDICAL CENTER</t>
  </si>
  <si>
    <t>INOVA FAIRFAX HOSPITAL</t>
  </si>
  <si>
    <t>SENTARA CAREPLEX HOSPITAL</t>
  </si>
  <si>
    <t>INOVA FAIR OAKS HOSPITAL</t>
  </si>
  <si>
    <t>CJW MEDICAL CENTER</t>
  </si>
  <si>
    <t>VA</t>
  </si>
  <si>
    <t>SENTARA PRINCESS ANNE HOSPITAL</t>
  </si>
  <si>
    <t>INOVA MOUNT VERNON HOSPITAL</t>
  </si>
  <si>
    <t>STAFFORD HOSPITAL</t>
  </si>
  <si>
    <t>SPOTSYLVANIA REGIONAL MEDICAL CENTER</t>
  </si>
  <si>
    <t>STONESPRINGS HOSPITAL CENTER</t>
  </si>
  <si>
    <t>CHEYENNE REGIONAL MEDICAL CENTER</t>
  </si>
  <si>
    <t>WV Medicaid IPPS - Out of State: 10/01/25 - 09/30/26</t>
  </si>
  <si>
    <t>West Virginia 2026 DRG Parameters, Version 43 Grouper</t>
  </si>
  <si>
    <t>INPUT IS LIGHT BLUE: 10/1/25 - 09/30/26 Out of State Hospital</t>
  </si>
  <si>
    <t>OUTPUT IS ORANGE: 10/1/25 - 09/30/26 Out of State Hospital</t>
  </si>
  <si>
    <t>393304</t>
  </si>
  <si>
    <t>THE CHILDRENS HOME OF PITTSBURGH</t>
  </si>
  <si>
    <t>NORTHEAST ALABAMA REGIONAL MEDICAL CENTER</t>
  </si>
  <si>
    <t>GROVE CITY MEDICAL CENTER (HOSP)</t>
  </si>
  <si>
    <t>CARILION MEDICAL CENTER HOSPITAL</t>
  </si>
  <si>
    <t>443302</t>
  </si>
  <si>
    <t>ST JUDE CHILDREN'S RESEARCH</t>
  </si>
  <si>
    <t>UNIVERSITY HOSPITAL INC (CINCINNATI)</t>
  </si>
  <si>
    <t>VIDANT MEDICAL CENTER</t>
  </si>
  <si>
    <t>UNIVERSITY HOSPITAL (CLEVELAND)</t>
  </si>
  <si>
    <t>HIGHLANDS ARH REGIONAL MEDICAL CENTER</t>
  </si>
  <si>
    <t>AUGUSTA HEALTH CARE INC (HOSP)</t>
  </si>
  <si>
    <t>ATLANTIC GENERAL HOSP</t>
  </si>
  <si>
    <t>GRANDVIEW HOSPITAL</t>
  </si>
  <si>
    <t>RESTON HOSPITAL CENTER</t>
  </si>
  <si>
    <t>SAINT JOSEPHS HOSPITAL</t>
  </si>
  <si>
    <t>MED CTR BEAVER CNTY INC (HOSP)</t>
  </si>
  <si>
    <t>FLORIDA HOSPITAL MEMORIAL MEDICAL CENTER</t>
  </si>
  <si>
    <t>REID HOSPITAL &amp; HEALTHCARE SERVICES INC</t>
  </si>
  <si>
    <t>THREE RIVERS MED CENTER (HOSP)</t>
  </si>
  <si>
    <t>MARICOPA INTEGRATED HEALTH SYSTEM</t>
  </si>
  <si>
    <t>ST CLAIR MEMORIAL HOSPITAL</t>
  </si>
  <si>
    <t>MIAMI VALLEY HOSP</t>
  </si>
  <si>
    <t>STEWARD CORAL GABLES HOSPITAL</t>
  </si>
  <si>
    <t>GRAND STRAND MEDICAL CENTER</t>
  </si>
  <si>
    <t>GATEWAY REGIONAL MEDICAL CENTER</t>
  </si>
  <si>
    <t>FLORIDA HOSPITAL HEARTLAND</t>
  </si>
  <si>
    <t>COX MEDICAL CENTERS</t>
  </si>
  <si>
    <t>WEST VALLEY HOSPITAL</t>
  </si>
  <si>
    <t>JOHNSTON MEMORIAL HOSP (ABINGDON)</t>
  </si>
  <si>
    <t>THE FORT HAMILTON HOSPITAL</t>
  </si>
  <si>
    <t>SOUTHSIDE REGIONAL MEDICAL CENTER</t>
  </si>
  <si>
    <t>WELLMONT BRISTOL REG M/C (HOSP)</t>
  </si>
  <si>
    <t>ARTHUR G. JAMES CANCER HOSP</t>
  </si>
  <si>
    <t>363305</t>
  </si>
  <si>
    <t>NATIONWIDE CHILDREN'S HOSPITAL</t>
  </si>
  <si>
    <t>CONWAY MEDICAL CENTER</t>
  </si>
  <si>
    <t>NORTH CAROLINA BAPTIST HOSPITAL (HOSP)</t>
  </si>
  <si>
    <t>PALM BEACH GARDENS MED CTR</t>
  </si>
  <si>
    <t>HOWARD COUNTY GENERAL HOSPITAL</t>
  </si>
  <si>
    <t>MUNROE REGIONAL MEDICAL CENTER</t>
  </si>
  <si>
    <t>ST ELIZABETH MED CTR-FLORENCE</t>
  </si>
  <si>
    <t>393302</t>
  </si>
  <si>
    <t>CHILDREN'S HOSP (PITTSBURGH)</t>
  </si>
  <si>
    <t>UNIVERSITY OF MARYLAND MEDICAL SYS</t>
  </si>
  <si>
    <t>CAPE CANAVERAL HOSPITAL</t>
  </si>
  <si>
    <t>WYTHE COUNTY COMMUNITY HOSPITAL LLC</t>
  </si>
  <si>
    <t>ORLANDO REGIONAL MEDICAL CENTER</t>
  </si>
  <si>
    <t>WESTERN PENN HOSPITAL</t>
  </si>
  <si>
    <t>HENRICO DOCTORS' HOSPITAL</t>
  </si>
  <si>
    <t>LAKE POINTE MEDICAL CENTER</t>
  </si>
  <si>
    <t>INDIANA UNIVERSITY HOSPITAL BLOOMINGTON  HOSPITAL</t>
  </si>
  <si>
    <t>PULASKI COMMUNITY HOSPITAL INC</t>
  </si>
  <si>
    <t>SUBURBAN HOSPITAL (BETHESDA)</t>
  </si>
  <si>
    <t>013300</t>
  </si>
  <si>
    <t>CHILDRENS HOSP-ALABAMA</t>
  </si>
  <si>
    <t>393303</t>
  </si>
  <si>
    <t>CHILDREN'S HOSPITAL OF PHILADELPHIA</t>
  </si>
  <si>
    <t>MARIETTA MEMORIAL HOSPITAL A0</t>
  </si>
  <si>
    <t>073300</t>
  </si>
  <si>
    <t>CONNECTICUT CHILDREN'S MEDICAL CENTER</t>
  </si>
  <si>
    <t>FAIRVIEW GENERAL HOSPITAL</t>
  </si>
  <si>
    <t>BUCHANAN GENERAL HOSPITAL, INC</t>
  </si>
  <si>
    <t>BALL MEMORIAL HOSPITAL, INC</t>
  </si>
  <si>
    <t>WASHINGTON HLTHSYS GREENE</t>
  </si>
  <si>
    <t>GRANT MEDICAL CENTER (HOSP)</t>
  </si>
  <si>
    <t>GETTYSBURG HOSPITAL</t>
  </si>
  <si>
    <t>CANDLER HOSPITAL</t>
  </si>
  <si>
    <t>MONTGOMERY CO HOSP INC</t>
  </si>
  <si>
    <t>PIKEVILLE MEDICAL CENTER INC</t>
  </si>
  <si>
    <t>BROWARD MEDICAL CENTER</t>
  </si>
  <si>
    <t>ALLEGHENY GENERAL  HOSPITAL (01/01/08-)</t>
  </si>
  <si>
    <t>TENNOVA HEALTHCARE - CLARKSVILLE</t>
  </si>
  <si>
    <t>TRINITY MEDICAL CENTER</t>
  </si>
  <si>
    <t>HOLMES REG MED CENTER</t>
  </si>
  <si>
    <t>BEDFORD CO MEM HOSP</t>
  </si>
  <si>
    <t>TRISTAR SKYLINE MEDICAL CENTER</t>
  </si>
  <si>
    <t>DELRAY MED CTR</t>
  </si>
  <si>
    <t>COMMUNITY MEMORIAL HLTH</t>
  </si>
  <si>
    <t>LIMA MEMORIAL HEALTH SYSTEM</t>
  </si>
  <si>
    <t>SPRING VALLEY HOSPITAL MEDICAL  CENTER</t>
  </si>
  <si>
    <t>SOUTHEASTERN OHIO REGIONAL MED CTR</t>
  </si>
  <si>
    <t>MERCY MEDICAL CENTER (CANTON)</t>
  </si>
  <si>
    <t>NORTHERN HOSPITAL OF SURRY COUNTY</t>
  </si>
  <si>
    <t>TRIDENT MEDICAL CENTER</t>
  </si>
  <si>
    <t>UNION HOSP OF CECIL CO</t>
  </si>
  <si>
    <t>CARILION NEW RIVER VALLEY MED CNTR (HOSP)</t>
  </si>
  <si>
    <t>LOUDOUN HOSPITAL CENTER</t>
  </si>
  <si>
    <t>BETHESDA HOSP NORTH</t>
  </si>
  <si>
    <t>HIGH POINT REGIONAL HOSP</t>
  </si>
  <si>
    <t>VANDERBILT UNIVERSITY HOSPITAL</t>
  </si>
  <si>
    <t>HARRISBURG HOSPITAL</t>
  </si>
  <si>
    <t>PRINCE WILLIAM HOSPITAL</t>
  </si>
  <si>
    <t>IREDELL MEMORIAL HOSP INC (HOSP)</t>
  </si>
  <si>
    <t>LEXINGTON MEM HOSP (HOSP)</t>
  </si>
  <si>
    <t>TAZEWELL COMMUNITY HOSPITAL</t>
  </si>
  <si>
    <t>ST. MARY'S MEDICAL CENTER</t>
  </si>
  <si>
    <t>TRINITY HOSPITALS</t>
  </si>
  <si>
    <t>GEORGETOWN UNIV HOSPITAL</t>
  </si>
  <si>
    <t>Resolute Baptist Hospital</t>
  </si>
  <si>
    <t>ST JOSEPHS HEALTHCARE INC</t>
  </si>
  <si>
    <t>VCU HEALTH SYSTEM</t>
  </si>
  <si>
    <t>FORSYTH MEMORIAL HOSP INC</t>
  </si>
  <si>
    <t>BON SECOURS ST FRANCIS MEDICAL CENTER</t>
  </si>
  <si>
    <t>OHIO STATE UNIV HOSPITAL</t>
  </si>
  <si>
    <t>CHI SAINT JOSEPH EAST</t>
  </si>
  <si>
    <t>PARKVIEW NOBLE HOSPITAL</t>
  </si>
  <si>
    <t>FAIRFIELD MEDICAL CENTER (HOSP)</t>
  </si>
  <si>
    <t>RIVERSIDE METHODIST HOSPITAL (HOSP)</t>
  </si>
  <si>
    <t>ST ELIZABETH MED CTR (COVINGTON)</t>
  </si>
  <si>
    <t>ST VINCENT MEDICAL CNTR</t>
  </si>
  <si>
    <t>TUG VALLEY ARH REGIONAL MEDICAL CENTER</t>
  </si>
  <si>
    <t>WILLIAM W BACKUS HOSPITAL</t>
  </si>
  <si>
    <t>MERCY HOSP (FAIRFIELD)</t>
  </si>
  <si>
    <t>UNIVERSITY OF COLORADO HOSPITAL AUTHORITY</t>
  </si>
  <si>
    <t>MOSES CONE HEALTH SYSTEM</t>
  </si>
  <si>
    <t>ADVENTIST HEALTHCARE WASHINGTON ADVENTIST HOSPITAL</t>
  </si>
  <si>
    <t>WELLMONT HOLSTON VALLEY (HOSP)</t>
  </si>
  <si>
    <t>CENTENNIAL HILLS HOSPITAL MEDICAL CENTER</t>
  </si>
  <si>
    <t>CMC-NORTHEAST INC</t>
  </si>
  <si>
    <t>EAST OHIO REGIONAL HOSPITAL</t>
  </si>
  <si>
    <t>CHI HEALTH BERGAN MERCY</t>
  </si>
  <si>
    <t>363302</t>
  </si>
  <si>
    <t>RAINBOW BABIES AND CHILDREN'S HOSPITAL</t>
  </si>
  <si>
    <t>UK HEALTHCARE HOSPITALS</t>
  </si>
  <si>
    <t>HAMILTON MEDICAL CENTER INC</t>
  </si>
  <si>
    <t>COLUMBIA/ALLEGHANY REG</t>
  </si>
  <si>
    <t>PAINTSVILLE HOSPITAL COMPANY, LLC</t>
  </si>
  <si>
    <t>TRISTAR HENDERSONVILLE MEDICAL CENTER</t>
  </si>
  <si>
    <t>UNIV OF TN MEDICAL CENTER</t>
  </si>
  <si>
    <t>FREDERICK MEMORIAL HOSP</t>
  </si>
  <si>
    <t>233300</t>
  </si>
  <si>
    <t>CHILDREN'S HOSPITAL  OF MICHIGAN</t>
  </si>
  <si>
    <t>363300</t>
  </si>
  <si>
    <t>CHILDREN'S HOSPITAL MEDICAL CENTER</t>
  </si>
  <si>
    <t>ST ELIZABETH HEALTH CENTER</t>
  </si>
  <si>
    <t>SENTARA NORTHERN VIRGINIA MEDICAL CENTER</t>
  </si>
  <si>
    <t>WASHINGTON HOSPITAL CENTER -ACUTE CARE</t>
  </si>
  <si>
    <t>ST. ANNE HOSPITAL</t>
  </si>
  <si>
    <t>LE BONHEUR CHILDREN'S HOSPITAL</t>
  </si>
  <si>
    <t>THE MILTON S HERSHEY MEDICAL CENTER</t>
  </si>
  <si>
    <t>ADVENTIST HEALTHCARE SHADY GROVE MEDICAL CENTER</t>
  </si>
  <si>
    <t>LOS ALAMITOS MEDICAL CENTER</t>
  </si>
  <si>
    <t>JOHNS HOPKINS HOSPITAL</t>
  </si>
  <si>
    <t>UNIVERSITY HOSPITAL (AUGUSTA)</t>
  </si>
  <si>
    <t>HALIFAX REGIONAL HOSPITAL INCORPORATED</t>
  </si>
  <si>
    <t>SEWICKLEY VALLEY HOSPITAL (HOSP)</t>
  </si>
  <si>
    <t>GARRETT REGIONAL MEDICAL CENTER</t>
  </si>
  <si>
    <t>OUR LADY OF LOURDES REGIONAL MEDICAL CENTER, INC.</t>
  </si>
  <si>
    <t>WESTERN MARYLAND REGIONAL MEDICAL CENTER</t>
  </si>
  <si>
    <t>HAZARD ARH REGIONAL MEDICAL CENTER</t>
  </si>
  <si>
    <t>WASHINGTON HOSPITAL (HOSP)</t>
  </si>
  <si>
    <t>DETROIT RECEIVING HOSP AND UNIVERSITY HLTH CENTER</t>
  </si>
  <si>
    <t>STEWARD SEBASTIAN RIVER MEDICAL CENTER</t>
  </si>
  <si>
    <t>LEWIS-GALE MEDICAL CENTER, LLC</t>
  </si>
  <si>
    <t>WINCHESTER MEDICAL CENTR INC (HOSP)</t>
  </si>
  <si>
    <t>SENTARA WILLIAMSBURG REGIONAL MEDICAL CENTER</t>
  </si>
  <si>
    <t>ST JOSEPH HEALTH CENTER</t>
  </si>
  <si>
    <t>SENTARA VIRGINIA BEACH GEN HOSP</t>
  </si>
  <si>
    <t>METROPLEX HOSPITAL</t>
  </si>
  <si>
    <t>BUFFALO GENERAL HOSPITAL (1/1/2011-)</t>
  </si>
  <si>
    <t>WELLSTAR KENNESTONE HOSPITAL</t>
  </si>
  <si>
    <t>BARNES JEWISH HOSPITAL</t>
  </si>
  <si>
    <t>FLORIDA HOSPITAL DELAND</t>
  </si>
  <si>
    <t>363308</t>
  </si>
  <si>
    <t>SHRINERS HOSPITAL FOR CHILDREN</t>
  </si>
  <si>
    <t>STARR REGIONAL MEDICAL CENTER</t>
  </si>
  <si>
    <t>CLEVELAND CLINIC</t>
  </si>
  <si>
    <t>WESTERN PA HOSP - FORBES REGIONAL</t>
  </si>
  <si>
    <t>MEMORIAL HOSPITAL FLAGLER INC.</t>
  </si>
  <si>
    <t>METROHEALTH MEDICAL CNTR (HOSP)</t>
  </si>
  <si>
    <t>FLORIDA HOSPITAL FISH MEMORIAL</t>
  </si>
  <si>
    <t>MOUNT CARMEL WEST</t>
  </si>
  <si>
    <t>OBLENESS MEMORIAL HOSP</t>
  </si>
  <si>
    <t>BAY MEDICAL CENTER SACRED HEART HEALTH SYSTEM</t>
  </si>
  <si>
    <t>MEMORIAL HERMANN SOUTHWEST HOSPITAL</t>
  </si>
  <si>
    <t>VIERA HOSPITAL, INC</t>
  </si>
  <si>
    <t>Advent Health Ocala</t>
  </si>
  <si>
    <t>443303</t>
  </si>
  <si>
    <t>EAST TENNESSEE CHILDRENS HOSPITAL</t>
  </si>
  <si>
    <t>BEAVERCREEK MEDICAL CENTER</t>
  </si>
  <si>
    <t>TENET GOOD SAMARITAN, INC.</t>
  </si>
  <si>
    <t>ST LUKE'S REGIONAL MEDICAL CENTER</t>
  </si>
  <si>
    <t>HARFORD MEMORIAL HOSP</t>
  </si>
  <si>
    <t>JOHN C LINCOLN NORTH MT. HOSP</t>
  </si>
  <si>
    <t>ROCKINGHAM MEM HOSP HOSP</t>
  </si>
  <si>
    <t>STEWARD SHARON REGIONAL MEDICAL CENTER</t>
  </si>
  <si>
    <t>JOHNS HOPKINS BAYVIEW MC</t>
  </si>
  <si>
    <t>OHIO HEALTH MANSFIELD HOSPITAL</t>
  </si>
  <si>
    <t>ASANTE THREE RIVERS MEDICAL CENTER</t>
  </si>
  <si>
    <t>ST. FRANCIS HOSPITALBARTLETT</t>
  </si>
  <si>
    <t>MERCY HEALTH - ST. RITA'S MEDICAL CENTER LLC</t>
  </si>
  <si>
    <t>UPMC PRESBYTERIAN SHADYSIDE</t>
  </si>
  <si>
    <t>EAST COOPER MEDICAL CENTER</t>
  </si>
  <si>
    <t>AKRON GENERAL MED CENTER</t>
  </si>
  <si>
    <t>MARY LANNING MEMORIAL HOSPITAL</t>
  </si>
  <si>
    <t>ST LUKE'S NAMPA MEDICAL CENTER</t>
  </si>
  <si>
    <t>EMH REGIONAL MEDICAL CENTER</t>
  </si>
  <si>
    <t>KINGS DAUGHTERS MEDICAL</t>
  </si>
  <si>
    <t>SAINT VINCENT HEALTH CENTER</t>
  </si>
  <si>
    <t>GERALD CHAMPION REGIONAL MEDICAL CENTER</t>
  </si>
  <si>
    <t>363303</t>
  </si>
  <si>
    <t>CHILDREN'S HOSP MED CTR OF AKRON (HOSP)</t>
  </si>
  <si>
    <t>STANFORD HOSPITAL AND CLINICS</t>
  </si>
  <si>
    <t>UNIONTOWN HOSPITAL ASSOC</t>
  </si>
  <si>
    <t>UNION HOSPITAL</t>
  </si>
  <si>
    <t>UPMC MERCY</t>
  </si>
  <si>
    <t>NORTON HOSPITAL</t>
  </si>
  <si>
    <t>RUSSELL CO MED CTR</t>
  </si>
  <si>
    <t>CHAMBERSBURG HOSPITAL</t>
  </si>
  <si>
    <t>CARROLL CO GEN HOSP INC</t>
  </si>
  <si>
    <t>493301</t>
  </si>
  <si>
    <t>CHILDREN'S HOSPITAL OF THE KINGS DAUGHTERS, INC.</t>
  </si>
  <si>
    <t>HILTON HEAD REGIONAL MEDICAL CENTER</t>
  </si>
  <si>
    <t>093300</t>
  </si>
  <si>
    <t>CHILDREN'S HOSP NATL CTR</t>
  </si>
  <si>
    <t>BON SECOURS MEMORIAL REGIONAL MEDICAL CENTER</t>
  </si>
  <si>
    <t>MEMORIAL HERMANN KATY HOSPITAL</t>
  </si>
  <si>
    <t>MARY WASHINGTON HOSP INC</t>
  </si>
  <si>
    <t>BON SECOURS ST MARY'S HOSP</t>
  </si>
  <si>
    <t>MISSION HOSPITAL</t>
  </si>
  <si>
    <t>DOCTORS HOSPITAL (07/01/10- )</t>
  </si>
  <si>
    <t>WELLSTAR SPALDING REGIONAL HOSPITAL INC</t>
  </si>
  <si>
    <t>TENNOVA HEALTHCARE JEFFERSON MEMORIAL HOSPITAL</t>
  </si>
  <si>
    <t>JOHNSON CITY MEDICAL CTR</t>
  </si>
  <si>
    <t>MT CARMEL EAST HOSPITAL</t>
  </si>
  <si>
    <t>103300</t>
  </si>
  <si>
    <t>JOHNS HOPKINS ALL CHILDREN'S HOSPITAL, INC</t>
  </si>
  <si>
    <t>NOVANT HEALTH NEW HANOVER REGIONAL MEDICAL CENTER</t>
  </si>
  <si>
    <t>SALEM REGIONAL MEDICAL CENTER</t>
  </si>
  <si>
    <t>5324 PENN AVENUE</t>
  </si>
  <si>
    <t>PITTSBURGH</t>
  </si>
  <si>
    <t>400 E 10TH ST</t>
  </si>
  <si>
    <t>ANNISTON</t>
  </si>
  <si>
    <t>AL</t>
  </si>
  <si>
    <t>631 NORTH BROAD STREET EXT</t>
  </si>
  <si>
    <t>GROVE CITY</t>
  </si>
  <si>
    <t>2300 PATTERSON ST</t>
  </si>
  <si>
    <t>NASHVILLE</t>
  </si>
  <si>
    <t>TN</t>
  </si>
  <si>
    <t>1906 BELLEVIEW AVENUE</t>
  </si>
  <si>
    <t>ROANOKE</t>
  </si>
  <si>
    <t>262 DANNY THOMAS PLACE</t>
  </si>
  <si>
    <t>MEMPHIS</t>
  </si>
  <si>
    <t>234 GOODMAN STREET</t>
  </si>
  <si>
    <t>CINCINNATI</t>
  </si>
  <si>
    <t>2100 STANTONSBURG ROAD</t>
  </si>
  <si>
    <t>GREENVILLE</t>
  </si>
  <si>
    <t>101 HOSPITAL CENTER BLVD</t>
  </si>
  <si>
    <t>STAFFORD</t>
  </si>
  <si>
    <t>1110 EUCLID AVENUE</t>
  </si>
  <si>
    <t>5000 KY ROUTE 321</t>
  </si>
  <si>
    <t>PRESTONSBURG</t>
  </si>
  <si>
    <t>KY</t>
  </si>
  <si>
    <t>78 MEDICAL CENTER DRIVE</t>
  </si>
  <si>
    <t>FISHERSVILLE</t>
  </si>
  <si>
    <t>9733 HEALTHWAY DRIVE</t>
  </si>
  <si>
    <t>BERLIN</t>
  </si>
  <si>
    <t>MD</t>
  </si>
  <si>
    <t>3100 EAST FLETCHER AVENUE</t>
  </si>
  <si>
    <t>TAMPA</t>
  </si>
  <si>
    <t>405  W GRAND AVE</t>
  </si>
  <si>
    <t>DAYTON</t>
  </si>
  <si>
    <t>1805 27TH ST</t>
  </si>
  <si>
    <t>PORTSMOUTH</t>
  </si>
  <si>
    <t>1850 TOWN CENTER PARKWAY</t>
  </si>
  <si>
    <t>HERNDON</t>
  </si>
  <si>
    <t>100 MADISON AVE</t>
  </si>
  <si>
    <t>MORRISTOWN</t>
  </si>
  <si>
    <t>951 N WASHINGTON AVE</t>
  </si>
  <si>
    <t>TITUSVILLE</t>
  </si>
  <si>
    <t>11705 MERCY BLVD</t>
  </si>
  <si>
    <t>SAVANNAH</t>
  </si>
  <si>
    <t>1000 DUTCH RIDGE ROAD</t>
  </si>
  <si>
    <t>BEAVER</t>
  </si>
  <si>
    <t>301 MEMORIAL MEDICAL PARKWAY</t>
  </si>
  <si>
    <t>DAYTONA BEACH</t>
  </si>
  <si>
    <t>1100 REID PARKWAY</t>
  </si>
  <si>
    <t>IN</t>
  </si>
  <si>
    <t>2485 HIGHWAY 644</t>
  </si>
  <si>
    <t>LOUISA</t>
  </si>
  <si>
    <t>565 RADIO HILL</t>
  </si>
  <si>
    <t>MARION</t>
  </si>
  <si>
    <t>2601 E ROOSEVELT ST</t>
  </si>
  <si>
    <t>PHOENIX</t>
  </si>
  <si>
    <t>AZ</t>
  </si>
  <si>
    <t>1000 BOWER HILL ROAD</t>
  </si>
  <si>
    <t>ONE WYOMING ST</t>
  </si>
  <si>
    <t>3100 S DOUGLAS RD</t>
  </si>
  <si>
    <t>CORAL GABLES</t>
  </si>
  <si>
    <t>809 82ND PARKWAY</t>
  </si>
  <si>
    <t>MYRTLE BEACH</t>
  </si>
  <si>
    <t>2100 MADISON AVE</t>
  </si>
  <si>
    <t>GRANITE CITY</t>
  </si>
  <si>
    <t>4200 SUN N  LAKE BOULEVARD</t>
  </si>
  <si>
    <t>SEBRING</t>
  </si>
  <si>
    <t>1423 N JEFFERSON AVE</t>
  </si>
  <si>
    <t>SPRINGFIELD</t>
  </si>
  <si>
    <t>13677 W MCDOWELL RD</t>
  </si>
  <si>
    <t>GOODYEAR</t>
  </si>
  <si>
    <t>351 COURT STREET NE</t>
  </si>
  <si>
    <t>ABINGDON</t>
  </si>
  <si>
    <t>630 EATON AVENUE</t>
  </si>
  <si>
    <t>HAMILTON</t>
  </si>
  <si>
    <t>7155 W CAMPOBELLO DR STE 135</t>
  </si>
  <si>
    <t>GLENDALE</t>
  </si>
  <si>
    <t>200 MEDICAL PARK BLVD</t>
  </si>
  <si>
    <t>PETERSBURG</t>
  </si>
  <si>
    <t>300 MED TECH PKWY</t>
  </si>
  <si>
    <t>JOHNSON CITY</t>
  </si>
  <si>
    <t>301 HOSPITAL DRIVE</t>
  </si>
  <si>
    <t>GLEN BURNIE</t>
  </si>
  <si>
    <t>1 MEDICAL PARK BLVD</t>
  </si>
  <si>
    <t>300 WEST TENTH STREET</t>
  </si>
  <si>
    <t>COLUMBUS</t>
  </si>
  <si>
    <t>700 CHILDREN'S DRIVE</t>
  </si>
  <si>
    <t>300 SINGLETON RIDGE ROAD</t>
  </si>
  <si>
    <t>CONWAY</t>
  </si>
  <si>
    <t>1220 MISSOURI AVE</t>
  </si>
  <si>
    <t>JEFFERSONVILLE</t>
  </si>
  <si>
    <t>MEDICAL CENTER BOULEVARD</t>
  </si>
  <si>
    <t>WINSTON-SALEM</t>
  </si>
  <si>
    <t>3360 BURNS RD</t>
  </si>
  <si>
    <t>5755 CEDAR LANE</t>
  </si>
  <si>
    <t>COLUMBIA</t>
  </si>
  <si>
    <t>1400 E. BOULDER STREET</t>
  </si>
  <si>
    <t>COLORADO SPRINGS</t>
  </si>
  <si>
    <t>CO</t>
  </si>
  <si>
    <t>1500 SW 1ST AVE</t>
  </si>
  <si>
    <t>OCALA</t>
  </si>
  <si>
    <t>740 E STATE ST</t>
  </si>
  <si>
    <t>SHARON</t>
  </si>
  <si>
    <t>1401 N 10TH AVE</t>
  </si>
  <si>
    <t>STAYTON</t>
  </si>
  <si>
    <t>OR</t>
  </si>
  <si>
    <t>LAS VEGAS</t>
  </si>
  <si>
    <t>NV</t>
  </si>
  <si>
    <t>329 NC HIGHWAY 801 N</t>
  </si>
  <si>
    <t>ADVANCE</t>
  </si>
  <si>
    <t>4900 HOUSTON RD</t>
  </si>
  <si>
    <t>FLORENCE</t>
  </si>
  <si>
    <t>5 RICHLAND MEDICAL PARK</t>
  </si>
  <si>
    <t>4401 PENN AVENUE</t>
  </si>
  <si>
    <t>BLOOMFIELD</t>
  </si>
  <si>
    <t>BALTIMORE</t>
  </si>
  <si>
    <t>3130 NORTH DIXIE HGWY</t>
  </si>
  <si>
    <t>TROY</t>
  </si>
  <si>
    <t>1441 FLORIDA AVE</t>
  </si>
  <si>
    <t>MODESTO</t>
  </si>
  <si>
    <t>701 WEST COCOA BEACH CAUSEWAY</t>
  </si>
  <si>
    <t>COCOA BEACH</t>
  </si>
  <si>
    <t>600 WEST RIDGE ROAD</t>
  </si>
  <si>
    <t>WYTHEVILLE</t>
  </si>
  <si>
    <t>52 W. UNDERWOOD ST.</t>
  </si>
  <si>
    <t>ORLANDO</t>
  </si>
  <si>
    <t>4800 FRIENDSHIP AVENUE</t>
  </si>
  <si>
    <t>1602 SKIPWITH RD</t>
  </si>
  <si>
    <t>HENRICO</t>
  </si>
  <si>
    <t>1730 W 25TH STREET</t>
  </si>
  <si>
    <t>6800 SCENIC DRIVE</t>
  </si>
  <si>
    <t>ROWLETT</t>
  </si>
  <si>
    <t>601 W 2ND ST</t>
  </si>
  <si>
    <t>BLOOMINGTON</t>
  </si>
  <si>
    <t>2400 LEE HIGHWAY</t>
  </si>
  <si>
    <t>PULASKI</t>
  </si>
  <si>
    <t>8600 OLD GEORGETOWN RD</t>
  </si>
  <si>
    <t>BETHESDA</t>
  </si>
  <si>
    <t>1600-7TH AVE SOUTH</t>
  </si>
  <si>
    <t>BIRMINGHAM</t>
  </si>
  <si>
    <t>3401 CIVIC CENTER BLVD</t>
  </si>
  <si>
    <t>401 MATTHEW ST</t>
  </si>
  <si>
    <t>MARIETTA</t>
  </si>
  <si>
    <t>282 WASHINGTON ST</t>
  </si>
  <si>
    <t>HARTFORD</t>
  </si>
  <si>
    <t>18101 LORAIN AVENUE</t>
  </si>
  <si>
    <t>1535 SLATE CREEK ROAD</t>
  </si>
  <si>
    <t>GRUNDY</t>
  </si>
  <si>
    <t>9100 BABCOCK BLVD</t>
  </si>
  <si>
    <t>2401 WEST UNIVERSITY AVE</t>
  </si>
  <si>
    <t>MUNCIE</t>
  </si>
  <si>
    <t>350 BONAR AVE</t>
  </si>
  <si>
    <t>WAYNESBURG</t>
  </si>
  <si>
    <t>3700 KOLBE ROAD</t>
  </si>
  <si>
    <t>LORAIN</t>
  </si>
  <si>
    <t>1700 SOUTH TAMIAMI TRAIL</t>
  </si>
  <si>
    <t>SARASOTA</t>
  </si>
  <si>
    <t>111 S GRANT AVE</t>
  </si>
  <si>
    <t>4320 SEMINARY RD</t>
  </si>
  <si>
    <t>ALEXANDRIA</t>
  </si>
  <si>
    <t>147 GETTYS STREET</t>
  </si>
  <si>
    <t>GETTYSBURG</t>
  </si>
  <si>
    <t>5353 REYNOLDS STREET</t>
  </si>
  <si>
    <t>3700 SOUTH MAIN ST</t>
  </si>
  <si>
    <t>BLACKSBURG</t>
  </si>
  <si>
    <t>911 BYPASS ROAD</t>
  </si>
  <si>
    <t>PIKEVILLE</t>
  </si>
  <si>
    <t>214 EAST 23RD STREET</t>
  </si>
  <si>
    <t>CHEYENNE</t>
  </si>
  <si>
    <t>WY</t>
  </si>
  <si>
    <t>1600 SOUTH ANDREWS AVE</t>
  </si>
  <si>
    <t>FORT LAUDERDALE</t>
  </si>
  <si>
    <t>320 EAST NORTH AVENUE</t>
  </si>
  <si>
    <t>411 W RANDOLPH RD</t>
  </si>
  <si>
    <t>NORTH PRINCE GEORGE</t>
  </si>
  <si>
    <t>651 DUNLOP LN</t>
  </si>
  <si>
    <t>CLARKSVILLE</t>
  </si>
  <si>
    <t>STEUBENVILLE</t>
  </si>
  <si>
    <t>1350 SOUTH HICKORY ST</t>
  </si>
  <si>
    <t>MELBOURNE</t>
  </si>
  <si>
    <t>1613 OAKWOOD ST.</t>
  </si>
  <si>
    <t>BEDFORD</t>
  </si>
  <si>
    <t>3441 DICKERSON PIKE</t>
  </si>
  <si>
    <t>1000 BLYTHE BLVD</t>
  </si>
  <si>
    <t>CHARLOTTE</t>
  </si>
  <si>
    <t>7950 W JEFFERSON BLVD</t>
  </si>
  <si>
    <t>FORT WAYNE</t>
  </si>
  <si>
    <t>601 EAST ROLLINS STREET</t>
  </si>
  <si>
    <t>1240 HUFFMAN MILL ROAD</t>
  </si>
  <si>
    <t>BURLINGTON</t>
  </si>
  <si>
    <t>1001 S GEORGE STREET</t>
  </si>
  <si>
    <t>YORK</t>
  </si>
  <si>
    <t>5352 LINTON BLVD</t>
  </si>
  <si>
    <t>DELRAY BEACH</t>
  </si>
  <si>
    <t>125 BUENA VISTA CIRCLE</t>
  </si>
  <si>
    <t>SOUTH HILL</t>
  </si>
  <si>
    <t>3000 COLISEUM DR</t>
  </si>
  <si>
    <t>HAMPTON</t>
  </si>
  <si>
    <t>1001 BELLEFONTAINE AVE</t>
  </si>
  <si>
    <t>LIMA</t>
  </si>
  <si>
    <t>555 S 70TH ST</t>
  </si>
  <si>
    <t>LINCOLN</t>
  </si>
  <si>
    <t>NE</t>
  </si>
  <si>
    <t>5400 S. RAINBOW BLVD</t>
  </si>
  <si>
    <t>1341 CLARK STREET</t>
  </si>
  <si>
    <t>CAMBRIDGE</t>
  </si>
  <si>
    <t>CAROLINAS MEDICAL CNT-UNIV</t>
  </si>
  <si>
    <t>835 HOSPITAL ROAD</t>
  </si>
  <si>
    <t>INDIANA</t>
  </si>
  <si>
    <t>2600 SIXTH STREET SW</t>
  </si>
  <si>
    <t>CANTON</t>
  </si>
  <si>
    <t>DBA CSAHS-UHHS-CANTON INC</t>
  </si>
  <si>
    <t>304 WRIGHT STREET</t>
  </si>
  <si>
    <t>SWEETWATER</t>
  </si>
  <si>
    <t>830 ROCKFORD STREET</t>
  </si>
  <si>
    <t>MOUNT AIRY</t>
  </si>
  <si>
    <t>5255 LOUGHBORO RD NW</t>
  </si>
  <si>
    <t>WASHINGTON</t>
  </si>
  <si>
    <t>DC</t>
  </si>
  <si>
    <t>9330 MEDICAL PLAZA DR</t>
  </si>
  <si>
    <t>NORTH CHARLESTON</t>
  </si>
  <si>
    <t>106 BOW STREET</t>
  </si>
  <si>
    <t>ELKTON</t>
  </si>
  <si>
    <t>2900 LAMB CIRCLE</t>
  </si>
  <si>
    <t>CHRISTIANSBURG</t>
  </si>
  <si>
    <t>2800 GODWIN BLVD.</t>
  </si>
  <si>
    <t>SUFFOLK</t>
  </si>
  <si>
    <t>44045 RIVERSIDE PARKWAY</t>
  </si>
  <si>
    <t>LEESBURG</t>
  </si>
  <si>
    <t>201 E SAMPLE RD</t>
  </si>
  <si>
    <t>DEERFIELD BCH</t>
  </si>
  <si>
    <t>4600 SPOTSYLVANIA PARKWAY</t>
  </si>
  <si>
    <t>FREDERICKSBURG</t>
  </si>
  <si>
    <t>1425 MALABAR RD, NE</t>
  </si>
  <si>
    <t>PALM BAY</t>
  </si>
  <si>
    <t>10500 MONTGOMERY ROAD</t>
  </si>
  <si>
    <t>601 NORTH ELM STREET</t>
  </si>
  <si>
    <t>HIGH POINT</t>
  </si>
  <si>
    <t>501 E HAMPDEN AVE</t>
  </si>
  <si>
    <t>CHERRY HILLS</t>
  </si>
  <si>
    <t>1211 22ND AVE SOUTH</t>
  </si>
  <si>
    <t>111 S. FRONT ST</t>
  </si>
  <si>
    <t>HARRISBURG</t>
  </si>
  <si>
    <t>2142 N COVE BLVD</t>
  </si>
  <si>
    <t>TOLEDO</t>
  </si>
  <si>
    <t>8700 SUDLEY ROAD</t>
  </si>
  <si>
    <t>MANASSAS</t>
  </si>
  <si>
    <t>800 N FANT ST</t>
  </si>
  <si>
    <t>ANDERSON</t>
  </si>
  <si>
    <t>557 BROOKDALE DRIVE</t>
  </si>
  <si>
    <t>STATESVILLE</t>
  </si>
  <si>
    <t>1375 E 19TH AVE</t>
  </si>
  <si>
    <t>DENVER</t>
  </si>
  <si>
    <t>620 SHADOW LANE</t>
  </si>
  <si>
    <t>250 HOSPITAL DRIVE</t>
  </si>
  <si>
    <t>LEXINGTON</t>
  </si>
  <si>
    <t>141 BEN BOLT AVENUE</t>
  </si>
  <si>
    <t>TAZEWELL</t>
  </si>
  <si>
    <t>3700 WASHINGTON AVE</t>
  </si>
  <si>
    <t>EVANSVILLE</t>
  </si>
  <si>
    <t>1000 SHENANDOAH AVE</t>
  </si>
  <si>
    <t>FRONT ROYAL</t>
  </si>
  <si>
    <t>299 KINGS DAUGHTERS DR.</t>
  </si>
  <si>
    <t>FRANKFORT</t>
  </si>
  <si>
    <t>1 BURDICK EXPRESSWAY WEST</t>
  </si>
  <si>
    <t>MINOT</t>
  </si>
  <si>
    <t>ND</t>
  </si>
  <si>
    <t>3800 RESERVOIR RD NW</t>
  </si>
  <si>
    <t>555 Creekside Crossing</t>
  </si>
  <si>
    <t>New Braunfels</t>
  </si>
  <si>
    <t>100 SENTARA CIRCLE</t>
  </si>
  <si>
    <t>WILLIAMSBURG</t>
  </si>
  <si>
    <t>1 SAINT JOSEPH DR</t>
  </si>
  <si>
    <t>1250 E MARSHALL STREET</t>
  </si>
  <si>
    <t>3333 SILAS CREEK PARKWAY</t>
  </si>
  <si>
    <t>13700 ST FRANCIS BOULEVARD</t>
  </si>
  <si>
    <t>MIDLOTHIAN</t>
  </si>
  <si>
    <t>410 W. 10TH AVENUE</t>
  </si>
  <si>
    <t>150 N EAGLE CREEK DR</t>
  </si>
  <si>
    <t>401 SAWYER ROAD</t>
  </si>
  <si>
    <t>KENDALLVILLE</t>
  </si>
  <si>
    <t>222 S HERLONG AVENUE</t>
  </si>
  <si>
    <t>ROCK HILL</t>
  </si>
  <si>
    <t>1000 W MORENO ST</t>
  </si>
  <si>
    <t>PENSACOLA</t>
  </si>
  <si>
    <t>401 NORTH EWING STREET</t>
  </si>
  <si>
    <t>LANCASTER</t>
  </si>
  <si>
    <t>3535 OLENTANGY RIVER ROAD</t>
  </si>
  <si>
    <t>ONE MEDICAL VILLAGE DR.</t>
  </si>
  <si>
    <t>EDGEWOOD</t>
  </si>
  <si>
    <t>2213 CHERRY STREET</t>
  </si>
  <si>
    <t>260 HOSPITAL DRIVE</t>
  </si>
  <si>
    <t>SOUTH WILLIAMSON</t>
  </si>
  <si>
    <t>326 WASHINGTON ST</t>
  </si>
  <si>
    <t>NORWICH</t>
  </si>
  <si>
    <t>3000 MACK ROAD</t>
  </si>
  <si>
    <t>12605 E 16TH AVE</t>
  </si>
  <si>
    <t>AURORA</t>
  </si>
  <si>
    <t>1200 N ELM ST</t>
  </si>
  <si>
    <t>GREENSBORO</t>
  </si>
  <si>
    <t>201 STATE STREET</t>
  </si>
  <si>
    <t>ERIE</t>
  </si>
  <si>
    <t>7600 CARROLL AVE</t>
  </si>
  <si>
    <t>TAKOMA PARK</t>
  </si>
  <si>
    <t>130 W RAVINE</t>
  </si>
  <si>
    <t>KINGSPORT</t>
  </si>
  <si>
    <t>636 DEL PRADO BLVD</t>
  </si>
  <si>
    <t>CAPE CORAL</t>
  </si>
  <si>
    <t>6900 N DURANGO DRIVE</t>
  </si>
  <si>
    <t>920 CHURCH ST N</t>
  </si>
  <si>
    <t>CONCORD</t>
  </si>
  <si>
    <t>1850 STATE STREET</t>
  </si>
  <si>
    <t>NEW ALBANY</t>
  </si>
  <si>
    <t>90 N 4TH ST</t>
  </si>
  <si>
    <t>MARTINS FERRY</t>
  </si>
  <si>
    <t>7500 MERCY RD</t>
  </si>
  <si>
    <t>OMAHA</t>
  </si>
  <si>
    <t>111OO EUCLID AVENUE</t>
  </si>
  <si>
    <t>800 ROSE STREET</t>
  </si>
  <si>
    <t>2025 GLEN MITCHELL DRIVE</t>
  </si>
  <si>
    <t>VIRGINIA BEACH</t>
  </si>
  <si>
    <t>1200 MEMORIAL DRIVE</t>
  </si>
  <si>
    <t>DALTON</t>
  </si>
  <si>
    <t>1 ARH LANE</t>
  </si>
  <si>
    <t>LOW MOOR</t>
  </si>
  <si>
    <t>625 JAMES S TRIMBLE BLVD</t>
  </si>
  <si>
    <t>PAINTSVILLE</t>
  </si>
  <si>
    <t>355 NEW SHACKLE ISLAND RD</t>
  </si>
  <si>
    <t>HENDERSONVILLE</t>
  </si>
  <si>
    <t>1924 ALCOA HIGHWAY</t>
  </si>
  <si>
    <t>KNOXVILLE</t>
  </si>
  <si>
    <t>501 WEST 7TH STREET</t>
  </si>
  <si>
    <t>FREDERICK</t>
  </si>
  <si>
    <t>1740 NICHOLASVILLE RD</t>
  </si>
  <si>
    <t>3901 BEAUBIEN STREET</t>
  </si>
  <si>
    <t>DETROIT</t>
  </si>
  <si>
    <t>3333 BURNET AVE</t>
  </si>
  <si>
    <t>1044 BELMONT AVE</t>
  </si>
  <si>
    <t>YOUNGSTOWN</t>
  </si>
  <si>
    <t>2300 OPITZ BLVD.</t>
  </si>
  <si>
    <t>WOODBRIDGE</t>
  </si>
  <si>
    <t>110 IRVING STREET NW</t>
  </si>
  <si>
    <t>2776 CLEVELAND AVENUE</t>
  </si>
  <si>
    <t>FORT MYERS</t>
  </si>
  <si>
    <t>16251 SYLVESTER RD SW</t>
  </si>
  <si>
    <t>BURIEN</t>
  </si>
  <si>
    <t>WA</t>
  </si>
  <si>
    <t>848 ADAMS</t>
  </si>
  <si>
    <t>720 ESKENAZI AVE</t>
  </si>
  <si>
    <t>INDIANAPOLIS</t>
  </si>
  <si>
    <t>MILTON S HERSHEY MEDICAL CENTER</t>
  </si>
  <si>
    <t>HERSHEY</t>
  </si>
  <si>
    <t>9901 MEDICAL CENTER DR</t>
  </si>
  <si>
    <t>POTOMAC</t>
  </si>
  <si>
    <t>3751 KATELLA AVE</t>
  </si>
  <si>
    <t>LOS ALAMITOS</t>
  </si>
  <si>
    <t>560 COAL VALLEY ROAD</t>
  </si>
  <si>
    <t>600 NORTH WOLFE STREET</t>
  </si>
  <si>
    <t>1350 WALTON WAY</t>
  </si>
  <si>
    <t>AUGUSTA</t>
  </si>
  <si>
    <t>2204 WILBORN AVE</t>
  </si>
  <si>
    <t>SOUTH BOSTON</t>
  </si>
  <si>
    <t>21644 STATE ROAD 7</t>
  </si>
  <si>
    <t>BOCA RATON</t>
  </si>
  <si>
    <t>720 BLACKBURN ROAD</t>
  </si>
  <si>
    <t>SEWICKLEY</t>
  </si>
  <si>
    <t>251 N 4TH ST</t>
  </si>
  <si>
    <t>OAKLAND</t>
  </si>
  <si>
    <t>Hosp2</t>
  </si>
  <si>
    <t>7101 JAHNKE ROAD</t>
  </si>
  <si>
    <t>N CHESTERFLD</t>
  </si>
  <si>
    <t>4801 AMBASSADOR CAFFERY PKWY</t>
  </si>
  <si>
    <t>LAFAYETTE</t>
  </si>
  <si>
    <t>LA</t>
  </si>
  <si>
    <t>2951 MAPLE AVE</t>
  </si>
  <si>
    <t>ZANESVILLE</t>
  </si>
  <si>
    <t>12500 WILLOWBROOK ROAD</t>
  </si>
  <si>
    <t>CUMBERLAND</t>
  </si>
  <si>
    <t>100 MEDICAL CENTER DR</t>
  </si>
  <si>
    <t>HAZARD</t>
  </si>
  <si>
    <t>155 WILSON AVENUE</t>
  </si>
  <si>
    <t>4201 SAINT ANTOINE ST</t>
  </si>
  <si>
    <t>13695 US HIGHWAY 1</t>
  </si>
  <si>
    <t>SEBASTIAN</t>
  </si>
  <si>
    <t>1900 ELECTRIC ROAD</t>
  </si>
  <si>
    <t>1840 AMHERST STREET</t>
  </si>
  <si>
    <t>WINCHESTER</t>
  </si>
  <si>
    <t>907 E LAMAR ALEXANDER PKWY</t>
  </si>
  <si>
    <t>MARYVILLE</t>
  </si>
  <si>
    <t>667 EASTLAND AVENUE S.E.</t>
  </si>
  <si>
    <t>WARREN</t>
  </si>
  <si>
    <t>1060 FIRST COLONIAL RD</t>
  </si>
  <si>
    <t>2201 S CLEAR CREEK ROAD</t>
  </si>
  <si>
    <t>KILLEEN</t>
  </si>
  <si>
    <t>1638 OWEN DRIVE</t>
  </si>
  <si>
    <t>FAYETTEVILLE</t>
  </si>
  <si>
    <t>110 HIGH STREET</t>
  </si>
  <si>
    <t>BUFFALO</t>
  </si>
  <si>
    <t>677 CHURCH ST</t>
  </si>
  <si>
    <t>216 SOUTH KINGS HIGHWAY</t>
  </si>
  <si>
    <t>SAINT LOUIS</t>
  </si>
  <si>
    <t>701 W PLYMOUTH AVENUE</t>
  </si>
  <si>
    <t>DELAND</t>
  </si>
  <si>
    <t>425 W 5TH STREET</t>
  </si>
  <si>
    <t>EAST LIVERPOOL</t>
  </si>
  <si>
    <t>ONE CHILDRENS PLAZA</t>
  </si>
  <si>
    <t>827 LINDEN AVE</t>
  </si>
  <si>
    <t>1114 WEST MADISON AVE</t>
  </si>
  <si>
    <t>ATHENS</t>
  </si>
  <si>
    <t>9500 EUCLID AVE</t>
  </si>
  <si>
    <t>2570 HAYMAKER ROAD</t>
  </si>
  <si>
    <t>MONROEVILLE</t>
  </si>
  <si>
    <t>60 MEMORIAL MEDICAL PKWY</t>
  </si>
  <si>
    <t>PALM COAST</t>
  </si>
  <si>
    <t>2701 EASTPOINT PARKWAY</t>
  </si>
  <si>
    <t>LOUISVILLE</t>
  </si>
  <si>
    <t>609 W MAPLE AVE</t>
  </si>
  <si>
    <t>SPRINGDALE</t>
  </si>
  <si>
    <t>AR</t>
  </si>
  <si>
    <t>2605 N LEBANON ST</t>
  </si>
  <si>
    <t>LEBANON</t>
  </si>
  <si>
    <t>2500 METROHEALTH DR</t>
  </si>
  <si>
    <t>1055 SAXON BOULEVARD</t>
  </si>
  <si>
    <t>ORANGE CITY</t>
  </si>
  <si>
    <t>793 W STATE ST</t>
  </si>
  <si>
    <t>55 HOSPITAL DRIVE</t>
  </si>
  <si>
    <t>400 N EDWARDS ST</t>
  </si>
  <si>
    <t>ENTERPRISE</t>
  </si>
  <si>
    <t>160 ALLEN ST</t>
  </si>
  <si>
    <t>RUTLAND</t>
  </si>
  <si>
    <t>VT</t>
  </si>
  <si>
    <t>615 N. BONITA AVENUE</t>
  </si>
  <si>
    <t>PANAMA CITY</t>
  </si>
  <si>
    <t>7600 BEECHNUT ST</t>
  </si>
  <si>
    <t>HOUSTON</t>
  </si>
  <si>
    <t>2501 KENTUCKY AVENUE</t>
  </si>
  <si>
    <t>PADUCAH</t>
  </si>
  <si>
    <t>8745 N WICKHAM RD</t>
  </si>
  <si>
    <t>1500 Southwest First Avenue</t>
  </si>
  <si>
    <t>Ocala</t>
  </si>
  <si>
    <t>8801 SOUTH 101 EAST AVENUE</t>
  </si>
  <si>
    <t>TULSA</t>
  </si>
  <si>
    <t>1035 RED BUD RD</t>
  </si>
  <si>
    <t>CALHOUN</t>
  </si>
  <si>
    <t>2018 CLINCH AVE</t>
  </si>
  <si>
    <t>1024 S LEMAY AVE</t>
  </si>
  <si>
    <t>FORT COLLINS</t>
  </si>
  <si>
    <t>3600 JOSEPH SIEWICK DR</t>
  </si>
  <si>
    <t>FAIRFAX</t>
  </si>
  <si>
    <t>3535 PENTAGON PARK BLVD</t>
  </si>
  <si>
    <t>BEAVERCREEK</t>
  </si>
  <si>
    <t>727 N BEERS ST</t>
  </si>
  <si>
    <t>HOLMDEL</t>
  </si>
  <si>
    <t>1309 N FLAGLER DR</t>
  </si>
  <si>
    <t>WEST PALM BEACH</t>
  </si>
  <si>
    <t>190 E BANNOCK ST</t>
  </si>
  <si>
    <t>BOISE</t>
  </si>
  <si>
    <t>ID</t>
  </si>
  <si>
    <t>501 S UNION AVENUE</t>
  </si>
  <si>
    <t>HAVRE DE GRACE</t>
  </si>
  <si>
    <t>250 E DUNLAP AVE</t>
  </si>
  <si>
    <t>111 N BAILEY ST</t>
  </si>
  <si>
    <t>PRYOR</t>
  </si>
  <si>
    <t>2139 AUBURN AVENUE</t>
  </si>
  <si>
    <t>2010 HEALTH CAMPUS DRIVE</t>
  </si>
  <si>
    <t>HARRISONBURG</t>
  </si>
  <si>
    <t>4940 EASTERN AVENUE</t>
  </si>
  <si>
    <t>1333 S SAM HOUSTON BLVD</t>
  </si>
  <si>
    <t>489 STATE STREET</t>
  </si>
  <si>
    <t>BANGOR</t>
  </si>
  <si>
    <t>ME</t>
  </si>
  <si>
    <t>815 FREEPORT ROAD</t>
  </si>
  <si>
    <t>335 GLESSNER AVE</t>
  </si>
  <si>
    <t>MANSFIELD</t>
  </si>
  <si>
    <t>420 NORTH CENTER ST</t>
  </si>
  <si>
    <t>HICKORY</t>
  </si>
  <si>
    <t>1111 HAYES AVE</t>
  </si>
  <si>
    <t>SANDUSKY</t>
  </si>
  <si>
    <t>500 SW RAMSEY AVE.</t>
  </si>
  <si>
    <t>GRANTS PASS</t>
  </si>
  <si>
    <t>2986 KATE BOND RD</t>
  </si>
  <si>
    <t>BARTLETT</t>
  </si>
  <si>
    <t>730 WEST MARKET STREET</t>
  </si>
  <si>
    <t>830 KEMPSVILLE RD</t>
  </si>
  <si>
    <t>NORFOLK</t>
  </si>
  <si>
    <t>200 LOTHROP STREET</t>
  </si>
  <si>
    <t>2000 HOSPITAL DRIVE</t>
  </si>
  <si>
    <t>MOUNT PLEASANT</t>
  </si>
  <si>
    <t>400 WABASH AVENUE</t>
  </si>
  <si>
    <t>AKRON</t>
  </si>
  <si>
    <t>501 E MAIN STREET</t>
  </si>
  <si>
    <t>WAYNESBORO</t>
  </si>
  <si>
    <t>217 SOUTH 3RD STREET</t>
  </si>
  <si>
    <t>DANVILLE</t>
  </si>
  <si>
    <t>601 JOHN ST</t>
  </si>
  <si>
    <t>KALAMAZOO</t>
  </si>
  <si>
    <t>715 N ST JOSEPH AVENUE</t>
  </si>
  <si>
    <t>HASTINGS</t>
  </si>
  <si>
    <t>3300 GALLOWS ROAD</t>
  </si>
  <si>
    <t>FALLS CHURCH</t>
  </si>
  <si>
    <t>9850 W ST LUKES DR</t>
  </si>
  <si>
    <t>NAMPA</t>
  </si>
  <si>
    <t>29000 CENTER RIDGE ROAD</t>
  </si>
  <si>
    <t>WESTLAKE</t>
  </si>
  <si>
    <t>630 EAST RIVER STREET</t>
  </si>
  <si>
    <t>ELYRIA</t>
  </si>
  <si>
    <t>2201 LEXINGTON AVENUE</t>
  </si>
  <si>
    <t>ASHLAND</t>
  </si>
  <si>
    <t>232 W 25TH ST</t>
  </si>
  <si>
    <t>2669 N. SCENIC DRIVE</t>
  </si>
  <si>
    <t>ALAMOGORDO</t>
  </si>
  <si>
    <t>NM</t>
  </si>
  <si>
    <t>ONE PERKINS SQUARE</t>
  </si>
  <si>
    <t>6801 GOV. G.C.PEERY HWY</t>
  </si>
  <si>
    <t>RICHLANDS</t>
  </si>
  <si>
    <t>300 PASTEUR DR</t>
  </si>
  <si>
    <t>PALO ALTO</t>
  </si>
  <si>
    <t>4305 NEW SHEPHERDSVILLE RD</t>
  </si>
  <si>
    <t>BARDSTOWN</t>
  </si>
  <si>
    <t>500 W BERKELEY STREET</t>
  </si>
  <si>
    <t>UNIONTOWN</t>
  </si>
  <si>
    <t>659 BOULEVARD STREET</t>
  </si>
  <si>
    <t>DOVER</t>
  </si>
  <si>
    <t>503 N 21ST STREET</t>
  </si>
  <si>
    <t>CAMP HILL</t>
  </si>
  <si>
    <t>1400 LOCUST ST</t>
  </si>
  <si>
    <t>989 MEDICAL PARK DRIVE</t>
  </si>
  <si>
    <t>MAYSVILLE</t>
  </si>
  <si>
    <t>200 EAST CHESTNUT STREET</t>
  </si>
  <si>
    <t>58 CARROLL STREET</t>
  </si>
  <si>
    <t>112 N SEVENTH STREET</t>
  </si>
  <si>
    <t>CHAMBERSBURG</t>
  </si>
  <si>
    <t>1135 CARTHAGE ST</t>
  </si>
  <si>
    <t>SANFORD</t>
  </si>
  <si>
    <t>1 TRILLIUM WAY</t>
  </si>
  <si>
    <t>CORBIN</t>
  </si>
  <si>
    <t>200 MEMORIAL AVE</t>
  </si>
  <si>
    <t>WESTMINSTER</t>
  </si>
  <si>
    <t>601 CHILDRENS LANE</t>
  </si>
  <si>
    <t>25 HOSPITAL CENTER BLVD</t>
  </si>
  <si>
    <t>HILTON HEAD ISLAND</t>
  </si>
  <si>
    <t>111 MICHIGAN AVE N W</t>
  </si>
  <si>
    <t>8260 ATLEE ROAD</t>
  </si>
  <si>
    <t>MECHANICSVILLE</t>
  </si>
  <si>
    <t>2501 PARKERS LN</t>
  </si>
  <si>
    <t>23900 KATY FWY</t>
  </si>
  <si>
    <t>KATY</t>
  </si>
  <si>
    <t>100 JACKSON PIKE</t>
  </si>
  <si>
    <t>GALLIPOLIS</t>
  </si>
  <si>
    <t>11116 MEDICAL CAMPUS RD</t>
  </si>
  <si>
    <t>HAGERSTOWN</t>
  </si>
  <si>
    <t>1001 SAM PERRY BLVD</t>
  </si>
  <si>
    <t>300 HALKET STREET</t>
  </si>
  <si>
    <t>100 MEDICAL BOULEVARD</t>
  </si>
  <si>
    <t>CANONSBURG</t>
  </si>
  <si>
    <t>5801 BREMO ROAD</t>
  </si>
  <si>
    <t>1000 MEDICAL CENTER DRIVE</t>
  </si>
  <si>
    <t>HARDEEVILLE</t>
  </si>
  <si>
    <t>509 BILTMORE AVE</t>
  </si>
  <si>
    <t>ASHEVILLE</t>
  </si>
  <si>
    <t>5100 W BROAD ST</t>
  </si>
  <si>
    <t>601 SOUTH 8TH STREET</t>
  </si>
  <si>
    <t>GRIFFIN</t>
  </si>
  <si>
    <t>110 HOSPITAL DR</t>
  </si>
  <si>
    <t>JEFFERSON CITY</t>
  </si>
  <si>
    <t>DBA JOHNSON CITY MED CTR</t>
  </si>
  <si>
    <t>24440 STONE SPRINGS BOULEVARD</t>
  </si>
  <si>
    <t>DULLES</t>
  </si>
  <si>
    <t>231 E. CHESTNUT ST.</t>
  </si>
  <si>
    <t>13681 DOCTORS WAY</t>
  </si>
  <si>
    <t>6001 EAST BROAD STREET</t>
  </si>
  <si>
    <t>1001 SAINT JOSEPH LN</t>
  </si>
  <si>
    <t>LONDON</t>
  </si>
  <si>
    <t>2301 ERWIN ROAD</t>
  </si>
  <si>
    <t>DURHAM</t>
  </si>
  <si>
    <t>5301 HURON RIVER DRIVE</t>
  </si>
  <si>
    <t>YPSILANTI</t>
  </si>
  <si>
    <t>101 DUDLEY ST</t>
  </si>
  <si>
    <t>PROVIDENCE</t>
  </si>
  <si>
    <t>RI</t>
  </si>
  <si>
    <t>550 N HILLSIDE ST</t>
  </si>
  <si>
    <t>WICHITA</t>
  </si>
  <si>
    <t>KS</t>
  </si>
  <si>
    <t>901 45TH ST</t>
  </si>
  <si>
    <t>111 Dallas Street</t>
  </si>
  <si>
    <t>SAN ANTONIO</t>
  </si>
  <si>
    <t>501 6TH AVE S D#9050</t>
  </si>
  <si>
    <t>ST PETERSBURG</t>
  </si>
  <si>
    <t>2131 S 17TH ST</t>
  </si>
  <si>
    <t>WILMINGTON</t>
  </si>
  <si>
    <t>1995 East State Street</t>
  </si>
  <si>
    <t>Salem</t>
  </si>
  <si>
    <t>NORTON CHILDRENS HOSPITAL</t>
  </si>
  <si>
    <t>standard PPS pricing, be sure to use the fee shown on line 53, as this line also includes</t>
  </si>
  <si>
    <t>809 82nd Parkway</t>
  </si>
  <si>
    <t>Myrtle Beach</t>
  </si>
  <si>
    <t>300019</t>
  </si>
  <si>
    <t>CHESHIRE MEDICAL CENTER</t>
  </si>
  <si>
    <t>580 COURT ST</t>
  </si>
  <si>
    <t>KEENE</t>
  </si>
  <si>
    <t>NH</t>
  </si>
  <si>
    <t>388 BEN BOLT AVE</t>
  </si>
  <si>
    <t>490089</t>
  </si>
  <si>
    <t>180 FLOYD AVE</t>
  </si>
  <si>
    <t>ROCKY MOUNT</t>
  </si>
  <si>
    <t>VA </t>
  </si>
  <si>
    <t xml:space="preserve">CARILION TAZEWELL COMMUNITY HOSPITAL </t>
  </si>
  <si>
    <t xml:space="preserve">CARILION FRANKLIN MEMORIAL HOSPITAL </t>
  </si>
  <si>
    <t>CARILION NEW RIVER VALLEY MEDICAL CENTER</t>
  </si>
  <si>
    <t>CARILION ROANOKE MEMORIAL HOSPITAL</t>
  </si>
  <si>
    <t>1906 BELLEVIEW AVE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</si>
</sst>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.0000_);_(* \(#,##0.0000\);_(* &quot;-&quot;????_);_(@_)"/>
    <numFmt numFmtId="166" formatCode="0.0000"/>
    <numFmt numFmtId="167" formatCode="_(* #,##0.00000_);_(* \(#,##0.00000\);_(* &quot;-&quot;?????_);_(@_)"/>
    <numFmt numFmtId="168" formatCode="#,##0.0"/>
    <numFmt numFmtId="169" formatCode="_(* #,##0.0_);_(* \(#,##0.0\);_(* &quot;-&quot;?_);_(@_)"/>
    <numFmt numFmtId="170" formatCode="&quot;$&quot;#,##0.00"/>
    <numFmt numFmtId="171" formatCode="#,##0.00000"/>
    <numFmt numFmtId="172" formatCode="#,##0.0000"/>
    <numFmt numFmtId="173" formatCode="00\:00"/>
    <numFmt numFmtId="174" formatCode="0.00000"/>
    <numFmt numFmtId="17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0"/>
      <name val="Times New Roman"/>
      <family val="1"/>
    </font>
    <font>
      <b/>
      <sz val="14"/>
      <color indexed="49"/>
      <name val="Times New Roman"/>
      <family val="1"/>
    </font>
    <font>
      <b/>
      <sz val="20"/>
      <name val="Arial"/>
      <family val="2"/>
    </font>
    <font>
      <b/>
      <u/>
      <sz val="12"/>
      <name val="Times New Roman"/>
      <family val="1"/>
    </font>
    <font>
      <b/>
      <sz val="14"/>
      <color indexed="53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2"/>
    </font>
    <font>
      <sz val="10"/>
      <name val="MS Sans Serif"/>
      <family val="2"/>
    </font>
    <font>
      <sz val="10"/>
      <name val="MS Sans Serif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7AC1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0" borderId="0"/>
  </cellStyleXfs>
  <cellXfs count="165">
    <xf numFmtId="0" fontId="0" fillId="0" borderId="0" xfId="0"/>
    <xf numFmtId="0" fontId="3" fillId="0" borderId="0" xfId="0" applyFont="1"/>
    <xf numFmtId="43" fontId="3" fillId="0" borderId="0" xfId="0" applyNumberFormat="1" applyFont="1"/>
    <xf numFmtId="10" fontId="3" fillId="0" borderId="0" xfId="0" applyNumberFormat="1" applyFont="1"/>
    <xf numFmtId="49" fontId="4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4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49" fontId="6" fillId="3" borderId="2" xfId="3" applyNumberFormat="1" applyFont="1" applyFill="1" applyBorder="1" applyAlignment="1">
      <alignment horizontal="center"/>
    </xf>
    <xf numFmtId="0" fontId="6" fillId="3" borderId="2" xfId="3" applyFont="1" applyFill="1" applyBorder="1" applyAlignment="1">
      <alignment horizontal="center" wrapText="1"/>
    </xf>
    <xf numFmtId="44" fontId="6" fillId="3" borderId="3" xfId="1" applyNumberFormat="1" applyFont="1" applyFill="1" applyBorder="1" applyAlignment="1">
      <alignment horizontal="center" wrapText="1"/>
    </xf>
    <xf numFmtId="43" fontId="6" fillId="3" borderId="3" xfId="1" applyFont="1" applyFill="1" applyBorder="1" applyAlignment="1">
      <alignment horizontal="center" wrapText="1"/>
    </xf>
    <xf numFmtId="164" fontId="6" fillId="3" borderId="3" xfId="3" applyNumberFormat="1" applyFont="1" applyFill="1" applyBorder="1" applyAlignment="1">
      <alignment horizontal="center" wrapText="1"/>
    </xf>
    <xf numFmtId="165" fontId="6" fillId="3" borderId="3" xfId="3" applyNumberFormat="1" applyFont="1" applyFill="1" applyBorder="1" applyAlignment="1">
      <alignment horizontal="center" wrapText="1"/>
    </xf>
    <xf numFmtId="43" fontId="6" fillId="3" borderId="3" xfId="3" applyNumberFormat="1" applyFont="1" applyFill="1" applyBorder="1" applyAlignment="1">
      <alignment horizontal="center" wrapText="1"/>
    </xf>
    <xf numFmtId="0" fontId="6" fillId="3" borderId="3" xfId="3" applyFont="1" applyFill="1" applyBorder="1" applyAlignment="1">
      <alignment horizontal="center" wrapText="1"/>
    </xf>
    <xf numFmtId="166" fontId="6" fillId="3" borderId="3" xfId="3" applyNumberFormat="1" applyFont="1" applyFill="1" applyBorder="1" applyAlignment="1">
      <alignment horizontal="center" wrapText="1"/>
    </xf>
    <xf numFmtId="14" fontId="6" fillId="3" borderId="3" xfId="3" applyNumberFormat="1" applyFont="1" applyFill="1" applyBorder="1" applyAlignment="1">
      <alignment horizontal="center"/>
    </xf>
    <xf numFmtId="0" fontId="8" fillId="0" borderId="0" xfId="0" applyFont="1"/>
    <xf numFmtId="43" fontId="8" fillId="0" borderId="0" xfId="0" applyNumberFormat="1" applyFont="1"/>
    <xf numFmtId="10" fontId="8" fillId="0" borderId="0" xfId="0" applyNumberFormat="1" applyFont="1"/>
    <xf numFmtId="49" fontId="8" fillId="0" borderId="0" xfId="0" applyNumberFormat="1" applyFont="1" applyAlignment="1">
      <alignment horizontal="center"/>
    </xf>
    <xf numFmtId="44" fontId="8" fillId="0" borderId="0" xfId="0" applyNumberFormat="1" applyFont="1"/>
    <xf numFmtId="0" fontId="8" fillId="0" borderId="0" xfId="0" applyFont="1" applyAlignment="1">
      <alignment horizontal="center"/>
    </xf>
    <xf numFmtId="14" fontId="8" fillId="0" borderId="0" xfId="0" applyNumberFormat="1" applyFont="1"/>
    <xf numFmtId="49" fontId="8" fillId="0" borderId="0" xfId="0" quotePrefix="1" applyNumberFormat="1" applyFont="1" applyAlignment="1">
      <alignment horizontal="center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4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0" fontId="9" fillId="0" borderId="0" xfId="4" applyFont="1"/>
    <xf numFmtId="0" fontId="10" fillId="0" borderId="0" xfId="0" applyFont="1" applyAlignment="1">
      <alignment horizontal="left"/>
    </xf>
    <xf numFmtId="168" fontId="3" fillId="0" borderId="0" xfId="0" applyNumberFormat="1" applyFont="1"/>
    <xf numFmtId="0" fontId="11" fillId="0" borderId="0" xfId="4" applyFont="1"/>
    <xf numFmtId="0" fontId="11" fillId="0" borderId="0" xfId="0" applyFont="1" applyAlignment="1">
      <alignment horizontal="left"/>
    </xf>
    <xf numFmtId="168" fontId="11" fillId="0" borderId="0" xfId="0" applyNumberFormat="1" applyFont="1"/>
    <xf numFmtId="166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1" fillId="0" borderId="7" xfId="0" applyFont="1" applyBorder="1"/>
    <xf numFmtId="0" fontId="11" fillId="0" borderId="5" xfId="0" applyFont="1" applyBorder="1" applyAlignment="1">
      <alignment horizontal="center"/>
    </xf>
    <xf numFmtId="168" fontId="11" fillId="0" borderId="5" xfId="0" applyNumberFormat="1" applyFont="1" applyBorder="1"/>
    <xf numFmtId="166" fontId="11" fillId="0" borderId="5" xfId="0" applyNumberFormat="1" applyFont="1" applyBorder="1"/>
    <xf numFmtId="0" fontId="11" fillId="0" borderId="6" xfId="0" applyFont="1" applyBorder="1" applyAlignment="1">
      <alignment horizontal="center"/>
    </xf>
    <xf numFmtId="0" fontId="11" fillId="0" borderId="8" xfId="0" applyFont="1" applyBorder="1"/>
    <xf numFmtId="169" fontId="11" fillId="0" borderId="0" xfId="0" applyNumberFormat="1" applyFont="1"/>
    <xf numFmtId="165" fontId="11" fillId="0" borderId="0" xfId="0" applyNumberFormat="1" applyFont="1"/>
    <xf numFmtId="0" fontId="11" fillId="0" borderId="9" xfId="0" applyFont="1" applyBorder="1" applyAlignment="1">
      <alignment horizontal="center"/>
    </xf>
    <xf numFmtId="0" fontId="11" fillId="0" borderId="10" xfId="0" applyFont="1" applyBorder="1"/>
    <xf numFmtId="0" fontId="11" fillId="0" borderId="1" xfId="0" applyFont="1" applyBorder="1"/>
    <xf numFmtId="169" fontId="11" fillId="0" borderId="1" xfId="0" applyNumberFormat="1" applyFont="1" applyBorder="1"/>
    <xf numFmtId="165" fontId="11" fillId="0" borderId="1" xfId="0" applyNumberFormat="1" applyFont="1" applyBorder="1"/>
    <xf numFmtId="0" fontId="11" fillId="0" borderId="11" xfId="0" applyFont="1" applyBorder="1" applyAlignment="1">
      <alignment horizontal="center"/>
    </xf>
    <xf numFmtId="14" fontId="11" fillId="4" borderId="0" xfId="0" quotePrefix="1" applyNumberFormat="1" applyFont="1" applyFill="1" applyProtection="1">
      <protection locked="0"/>
    </xf>
    <xf numFmtId="0" fontId="11" fillId="0" borderId="0" xfId="0" quotePrefix="1" applyFont="1" applyAlignment="1">
      <alignment horizontal="center"/>
    </xf>
    <xf numFmtId="0" fontId="11" fillId="0" borderId="0" xfId="2" applyNumberFormat="1" applyFont="1" applyFill="1" applyBorder="1" applyAlignment="1">
      <alignment horizontal="center"/>
    </xf>
    <xf numFmtId="0" fontId="11" fillId="0" borderId="8" xfId="5" applyFont="1" applyBorder="1"/>
    <xf numFmtId="0" fontId="11" fillId="0" borderId="0" xfId="5" applyFont="1"/>
    <xf numFmtId="169" fontId="11" fillId="0" borderId="0" xfId="5" applyNumberFormat="1" applyFont="1"/>
    <xf numFmtId="165" fontId="11" fillId="0" borderId="0" xfId="5" applyNumberFormat="1" applyFont="1"/>
    <xf numFmtId="0" fontId="11" fillId="0" borderId="10" xfId="5" applyFont="1" applyBorder="1"/>
    <xf numFmtId="0" fontId="11" fillId="0" borderId="1" xfId="5" applyFont="1" applyBorder="1"/>
    <xf numFmtId="169" fontId="11" fillId="0" borderId="1" xfId="5" applyNumberFormat="1" applyFont="1" applyBorder="1"/>
    <xf numFmtId="165" fontId="11" fillId="0" borderId="1" xfId="5" applyNumberFormat="1" applyFont="1" applyBorder="1"/>
    <xf numFmtId="2" fontId="11" fillId="0" borderId="1" xfId="0" applyNumberFormat="1" applyFont="1" applyBorder="1"/>
    <xf numFmtId="2" fontId="11" fillId="0" borderId="0" xfId="0" applyNumberFormat="1" applyFont="1"/>
    <xf numFmtId="0" fontId="3" fillId="0" borderId="8" xfId="0" applyFont="1" applyBorder="1"/>
    <xf numFmtId="2" fontId="3" fillId="0" borderId="0" xfId="0" applyNumberFormat="1" applyFont="1"/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" xfId="0" applyFont="1" applyBorder="1"/>
    <xf numFmtId="2" fontId="3" fillId="0" borderId="1" xfId="0" applyNumberFormat="1" applyFont="1" applyBorder="1"/>
    <xf numFmtId="0" fontId="3" fillId="0" borderId="11" xfId="0" applyFont="1" applyBorder="1" applyAlignment="1">
      <alignment horizontal="center"/>
    </xf>
    <xf numFmtId="0" fontId="8" fillId="4" borderId="3" xfId="0" quotePrefix="1" applyFont="1" applyFill="1" applyBorder="1" applyAlignment="1" applyProtection="1">
      <alignment horizontal="right"/>
      <protection locked="0"/>
    </xf>
    <xf numFmtId="14" fontId="8" fillId="4" borderId="3" xfId="0" applyNumberFormat="1" applyFont="1" applyFill="1" applyBorder="1" applyProtection="1">
      <protection locked="0"/>
    </xf>
    <xf numFmtId="170" fontId="8" fillId="4" borderId="3" xfId="0" applyNumberFormat="1" applyFont="1" applyFill="1" applyBorder="1" applyProtection="1">
      <protection locked="0"/>
    </xf>
    <xf numFmtId="0" fontId="8" fillId="4" borderId="3" xfId="0" applyFont="1" applyFill="1" applyBorder="1" applyProtection="1">
      <protection locked="0"/>
    </xf>
    <xf numFmtId="166" fontId="8" fillId="0" borderId="0" xfId="0" applyNumberFormat="1" applyFont="1"/>
    <xf numFmtId="164" fontId="8" fillId="0" borderId="0" xfId="0" applyNumberFormat="1" applyFont="1"/>
    <xf numFmtId="167" fontId="8" fillId="0" borderId="0" xfId="0" applyNumberFormat="1" applyFont="1"/>
    <xf numFmtId="175" fontId="3" fillId="0" borderId="0" xfId="0" applyNumberFormat="1" applyFont="1"/>
    <xf numFmtId="175" fontId="8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/>
    <xf numFmtId="0" fontId="8" fillId="0" borderId="5" xfId="0" applyFont="1" applyBorder="1"/>
    <xf numFmtId="0" fontId="8" fillId="0" borderId="6" xfId="0" applyFont="1" applyBorder="1"/>
    <xf numFmtId="170" fontId="4" fillId="0" borderId="0" xfId="0" applyNumberFormat="1" applyFont="1"/>
    <xf numFmtId="0" fontId="4" fillId="0" borderId="12" xfId="0" applyFont="1" applyBorder="1"/>
    <xf numFmtId="170" fontId="4" fillId="0" borderId="9" xfId="0" applyNumberFormat="1" applyFont="1" applyBorder="1"/>
    <xf numFmtId="166" fontId="8" fillId="0" borderId="0" xfId="0" applyNumberFormat="1" applyFont="1" applyAlignment="1">
      <alignment horizontal="right"/>
    </xf>
    <xf numFmtId="171" fontId="4" fillId="0" borderId="9" xfId="0" applyNumberFormat="1" applyFont="1" applyBorder="1"/>
    <xf numFmtId="0" fontId="8" fillId="0" borderId="0" xfId="0" applyFont="1" applyAlignment="1">
      <alignment horizontal="right"/>
    </xf>
    <xf numFmtId="0" fontId="16" fillId="0" borderId="0" xfId="0" applyFont="1"/>
    <xf numFmtId="0" fontId="4" fillId="0" borderId="13" xfId="0" applyFont="1" applyBorder="1"/>
    <xf numFmtId="0" fontId="4" fillId="0" borderId="1" xfId="0" applyFont="1" applyBorder="1"/>
    <xf numFmtId="172" fontId="4" fillId="0" borderId="11" xfId="0" applyNumberFormat="1" applyFont="1" applyBorder="1"/>
    <xf numFmtId="173" fontId="8" fillId="0" borderId="0" xfId="0" applyNumberFormat="1" applyFont="1"/>
    <xf numFmtId="0" fontId="4" fillId="0" borderId="9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17" fillId="0" borderId="0" xfId="0" applyFont="1"/>
    <xf numFmtId="0" fontId="4" fillId="5" borderId="14" xfId="0" applyFont="1" applyFill="1" applyBorder="1"/>
    <xf numFmtId="0" fontId="8" fillId="5" borderId="15" xfId="0" applyFont="1" applyFill="1" applyBorder="1"/>
    <xf numFmtId="170" fontId="4" fillId="5" borderId="16" xfId="0" applyNumberFormat="1" applyFont="1" applyFill="1" applyBorder="1"/>
    <xf numFmtId="0" fontId="18" fillId="0" borderId="4" xfId="0" applyFont="1" applyBorder="1"/>
    <xf numFmtId="0" fontId="3" fillId="0" borderId="5" xfId="0" applyFont="1" applyBorder="1"/>
    <xf numFmtId="0" fontId="18" fillId="0" borderId="6" xfId="0" applyFont="1" applyBorder="1" applyAlignment="1">
      <alignment horizontal="right"/>
    </xf>
    <xf numFmtId="0" fontId="18" fillId="5" borderId="14" xfId="0" applyFont="1" applyFill="1" applyBorder="1"/>
    <xf numFmtId="0" fontId="3" fillId="5" borderId="17" xfId="0" applyFont="1" applyFill="1" applyBorder="1"/>
    <xf numFmtId="0" fontId="3" fillId="0" borderId="12" xfId="0" applyFont="1" applyBorder="1"/>
    <xf numFmtId="0" fontId="3" fillId="0" borderId="9" xfId="0" applyFont="1" applyBorder="1"/>
    <xf numFmtId="170" fontId="3" fillId="0" borderId="9" xfId="0" applyNumberFormat="1" applyFont="1" applyBorder="1"/>
    <xf numFmtId="0" fontId="3" fillId="0" borderId="0" xfId="0" quotePrefix="1" applyFont="1"/>
    <xf numFmtId="174" fontId="3" fillId="0" borderId="9" xfId="0" applyNumberFormat="1" applyFont="1" applyBorder="1"/>
    <xf numFmtId="172" fontId="3" fillId="0" borderId="11" xfId="0" applyNumberFormat="1" applyFont="1" applyBorder="1"/>
    <xf numFmtId="166" fontId="3" fillId="0" borderId="11" xfId="0" applyNumberFormat="1" applyFont="1" applyBorder="1"/>
    <xf numFmtId="170" fontId="3" fillId="0" borderId="11" xfId="0" applyNumberFormat="1" applyFont="1" applyBorder="1"/>
    <xf numFmtId="0" fontId="18" fillId="0" borderId="0" xfId="0" applyFont="1"/>
    <xf numFmtId="170" fontId="18" fillId="0" borderId="18" xfId="0" applyNumberFormat="1" applyFont="1" applyBorder="1"/>
    <xf numFmtId="0" fontId="18" fillId="5" borderId="19" xfId="0" applyFont="1" applyFill="1" applyBorder="1"/>
    <xf numFmtId="0" fontId="3" fillId="5" borderId="20" xfId="0" applyFont="1" applyFill="1" applyBorder="1"/>
    <xf numFmtId="0" fontId="3" fillId="5" borderId="21" xfId="0" applyFont="1" applyFill="1" applyBorder="1"/>
    <xf numFmtId="2" fontId="3" fillId="0" borderId="9" xfId="0" applyNumberFormat="1" applyFont="1" applyBorder="1"/>
    <xf numFmtId="0" fontId="18" fillId="5" borderId="22" xfId="0" applyFont="1" applyFill="1" applyBorder="1"/>
    <xf numFmtId="0" fontId="18" fillId="5" borderId="23" xfId="0" applyFont="1" applyFill="1" applyBorder="1"/>
    <xf numFmtId="170" fontId="18" fillId="5" borderId="24" xfId="0" applyNumberFormat="1" applyFont="1" applyFill="1" applyBorder="1"/>
    <xf numFmtId="0" fontId="18" fillId="0" borderId="12" xfId="0" applyFont="1" applyBorder="1"/>
    <xf numFmtId="2" fontId="18" fillId="0" borderId="9" xfId="0" applyNumberFormat="1" applyFont="1" applyBorder="1" applyAlignment="1">
      <alignment horizontal="right"/>
    </xf>
    <xf numFmtId="0" fontId="18" fillId="5" borderId="17" xfId="0" applyFont="1" applyFill="1" applyBorder="1"/>
    <xf numFmtId="0" fontId="18" fillId="0" borderId="5" xfId="0" applyFont="1" applyBorder="1"/>
    <xf numFmtId="0" fontId="3" fillId="0" borderId="0" xfId="0" applyFont="1" applyAlignment="1">
      <alignment horizontal="right"/>
    </xf>
    <xf numFmtId="174" fontId="3" fillId="6" borderId="11" xfId="0" applyNumberFormat="1" applyFont="1" applyFill="1" applyBorder="1"/>
    <xf numFmtId="170" fontId="3" fillId="6" borderId="11" xfId="0" applyNumberFormat="1" applyFont="1" applyFill="1" applyBorder="1"/>
    <xf numFmtId="9" fontId="3" fillId="0" borderId="11" xfId="0" applyNumberFormat="1" applyFont="1" applyBorder="1"/>
    <xf numFmtId="0" fontId="18" fillId="5" borderId="15" xfId="0" applyFont="1" applyFill="1" applyBorder="1"/>
    <xf numFmtId="170" fontId="18" fillId="5" borderId="17" xfId="0" applyNumberFormat="1" applyFont="1" applyFill="1" applyBorder="1"/>
    <xf numFmtId="0" fontId="3" fillId="0" borderId="6" xfId="0" applyFont="1" applyBorder="1"/>
    <xf numFmtId="171" fontId="3" fillId="0" borderId="11" xfId="0" applyNumberFormat="1" applyFont="1" applyBorder="1"/>
    <xf numFmtId="0" fontId="3" fillId="0" borderId="11" xfId="0" applyFont="1" applyBorder="1"/>
    <xf numFmtId="166" fontId="3" fillId="0" borderId="9" xfId="0" applyNumberFormat="1" applyFont="1" applyBorder="1"/>
    <xf numFmtId="0" fontId="3" fillId="0" borderId="13" xfId="0" applyFont="1" applyBorder="1"/>
    <xf numFmtId="0" fontId="3" fillId="0" borderId="12" xfId="0" quotePrefix="1" applyFont="1" applyBorder="1"/>
    <xf numFmtId="170" fontId="3" fillId="5" borderId="16" xfId="0" applyNumberFormat="1" applyFont="1" applyFill="1" applyBorder="1"/>
    <xf numFmtId="0" fontId="0" fillId="7" borderId="0" xfId="0" applyFill="1"/>
    <xf numFmtId="0" fontId="7" fillId="0" borderId="0" xfId="0" applyFont="1" applyAlignment="1">
      <alignment horizontal="right"/>
    </xf>
    <xf numFmtId="49" fontId="6" fillId="3" borderId="3" xfId="3" applyNumberFormat="1" applyFont="1" applyFill="1" applyBorder="1" applyAlignment="1">
      <alignment horizontal="center" wrapText="1"/>
    </xf>
    <xf numFmtId="49" fontId="8" fillId="0" borderId="0" xfId="0" applyNumberFormat="1" applyFont="1"/>
    <xf numFmtId="0" fontId="12" fillId="8" borderId="4" xfId="0" applyFont="1" applyFill="1" applyBorder="1"/>
    <xf numFmtId="0" fontId="12" fillId="8" borderId="5" xfId="0" applyFont="1" applyFill="1" applyBorder="1" applyAlignment="1">
      <alignment horizontal="center"/>
    </xf>
    <xf numFmtId="168" fontId="12" fillId="8" borderId="5" xfId="0" applyNumberFormat="1" applyFont="1" applyFill="1" applyBorder="1" applyAlignment="1">
      <alignment horizontal="center"/>
    </xf>
    <xf numFmtId="166" fontId="12" fillId="8" borderId="5" xfId="0" applyNumberFormat="1" applyFont="1" applyFill="1" applyBorder="1" applyAlignment="1">
      <alignment horizontal="center" wrapText="1"/>
    </xf>
    <xf numFmtId="168" fontId="12" fillId="8" borderId="6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/>
    </xf>
  </cellXfs>
  <cellStyles count="11">
    <cellStyle name="Comma" xfId="1" builtinId="3"/>
    <cellStyle name="Comma 2" xfId="7" xr:uid="{64794AD3-FF16-4843-9217-BFFA396069A3}"/>
    <cellStyle name="Normal" xfId="0" builtinId="0"/>
    <cellStyle name="Normal 2" xfId="4" xr:uid="{00000000-0005-0000-0000-000002000000}"/>
    <cellStyle name="Normal 2 2" xfId="6" xr:uid="{2D1C7A02-7EC4-4478-B6B7-04349A6AEC6E}"/>
    <cellStyle name="Normal 2 2 2" xfId="9" xr:uid="{F92AD6CB-693B-4A69-A26D-090413A322F5}"/>
    <cellStyle name="Normal 3" xfId="10" xr:uid="{1D32AED0-2E90-493F-A705-8943BB3072EC}"/>
    <cellStyle name="Normal 4" xfId="5" xr:uid="{00000000-0005-0000-0000-000003000000}"/>
    <cellStyle name="Normal_Sheet1" xfId="3" xr:uid="{00000000-0005-0000-0000-000004000000}"/>
    <cellStyle name="Percent" xfId="2" builtinId="5"/>
    <cellStyle name="Percent 2" xfId="8" xr:uid="{1255FC90-7BE4-4370-9A80-ADC850E4D739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workbookViewId="0">
      <selection activeCell="O31" sqref="O31"/>
    </sheetView>
  </sheetViews>
  <sheetFormatPr defaultColWidth="8.7109375" defaultRowHeight="15" x14ac:dyDescent="0.25"/>
  <cols>
    <col min="1" max="1" width="27.28515625" customWidth="1"/>
    <col min="2" max="2" width="12.28515625" customWidth="1"/>
    <col min="3" max="3" width="15.28515625" customWidth="1"/>
    <col min="5" max="5" width="2.42578125" bestFit="1" customWidth="1"/>
    <col min="6" max="6" width="11.5703125" bestFit="1" customWidth="1"/>
    <col min="7" max="7" width="12.5703125" customWidth="1"/>
    <col min="9" max="9" width="12.5703125" customWidth="1"/>
    <col min="10" max="10" width="10.5703125" bestFit="1" customWidth="1"/>
    <col min="11" max="11" width="8" customWidth="1"/>
    <col min="13" max="13" width="12.7109375" customWidth="1"/>
  </cols>
  <sheetData>
    <row r="1" spans="1:11" x14ac:dyDescent="0.25">
      <c r="A1" s="163" t="s">
        <v>1602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ht="26.25" x14ac:dyDescent="0.4">
      <c r="A3" s="92" t="s">
        <v>2121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s="23" customFormat="1" ht="15.75" x14ac:dyDescent="0.25">
      <c r="A4" s="94" t="s">
        <v>1603</v>
      </c>
      <c r="B4" s="94"/>
      <c r="C4" s="83">
        <v>1447299649</v>
      </c>
      <c r="H4" s="95" t="s">
        <v>1604</v>
      </c>
      <c r="I4" s="96"/>
      <c r="J4" s="97"/>
    </row>
    <row r="5" spans="1:11" s="23" customFormat="1" ht="15.75" x14ac:dyDescent="0.25">
      <c r="A5" s="94" t="s">
        <v>1605</v>
      </c>
      <c r="B5" s="94"/>
      <c r="C5" s="98" t="str">
        <f>VLOOKUP($C$4,Values!$A$4:$K$976,3,FALSE)</f>
        <v>WESLEY MEDICAL CENTER</v>
      </c>
      <c r="H5" s="99" t="s">
        <v>1606</v>
      </c>
      <c r="I5" s="94"/>
      <c r="J5" s="100">
        <f>VLOOKUP($C$4,Values!$A$4:$K$389,4,FALSE)</f>
        <v>4211.47</v>
      </c>
    </row>
    <row r="6" spans="1:11" s="23" customFormat="1" ht="15.75" x14ac:dyDescent="0.25">
      <c r="A6" s="94" t="s">
        <v>1607</v>
      </c>
      <c r="B6" s="94"/>
      <c r="C6" s="83" t="s">
        <v>366</v>
      </c>
      <c r="H6" s="99" t="s">
        <v>5</v>
      </c>
      <c r="I6" s="94"/>
      <c r="J6" s="100">
        <f>VLOOKUP($C$4,Values!$A$4:$K$389,5,FALSE)</f>
        <v>306.42</v>
      </c>
    </row>
    <row r="7" spans="1:11" s="23" customFormat="1" ht="15.75" x14ac:dyDescent="0.25">
      <c r="A7" s="94" t="s">
        <v>1608</v>
      </c>
      <c r="B7" s="94"/>
      <c r="C7" s="101">
        <f>VLOOKUP($A$71,Weights!$A$8:$E$786,4,FALSE)</f>
        <v>1.1516999999999999</v>
      </c>
      <c r="H7" s="99" t="s">
        <v>1609</v>
      </c>
      <c r="I7" s="94"/>
      <c r="J7" s="102">
        <f>VLOOKUP($C$4,Values!$A$4:$K$389,6,FALSE)</f>
        <v>7.0000000000000007E-2</v>
      </c>
    </row>
    <row r="8" spans="1:11" s="23" customFormat="1" ht="15.75" x14ac:dyDescent="0.25">
      <c r="A8" s="94" t="s">
        <v>1610</v>
      </c>
      <c r="B8" s="94"/>
      <c r="C8" s="103">
        <f>VLOOKUP(A71,Weights!$A$8:$E$786,3,FALSE)</f>
        <v>3.4</v>
      </c>
      <c r="H8" s="99" t="s">
        <v>1611</v>
      </c>
      <c r="I8" s="94"/>
      <c r="J8" s="102">
        <f>VLOOKUP($C$4,Values!$A$4:$K$389,7,FALSE)</f>
        <v>0.106689244</v>
      </c>
    </row>
    <row r="9" spans="1:11" s="23" customFormat="1" ht="15.75" x14ac:dyDescent="0.25">
      <c r="A9" s="104" t="s">
        <v>1612</v>
      </c>
      <c r="B9" s="94"/>
      <c r="H9" s="105" t="s">
        <v>1613</v>
      </c>
      <c r="I9" s="106"/>
      <c r="J9" s="107">
        <f>VLOOKUP($C$4,Values!$A$4:$K$389,10,FALSE)</f>
        <v>1.0247999999999999</v>
      </c>
    </row>
    <row r="10" spans="1:11" s="23" customFormat="1" ht="15.75" x14ac:dyDescent="0.25">
      <c r="A10" s="94" t="s">
        <v>1614</v>
      </c>
      <c r="B10" s="94"/>
      <c r="C10" s="84">
        <v>45626</v>
      </c>
      <c r="D10" s="108"/>
    </row>
    <row r="11" spans="1:11" s="23" customFormat="1" ht="15.75" x14ac:dyDescent="0.25">
      <c r="A11" s="94" t="s">
        <v>1615</v>
      </c>
      <c r="B11" s="94"/>
      <c r="C11" s="84">
        <v>45677</v>
      </c>
      <c r="D11" s="108"/>
    </row>
    <row r="12" spans="1:11" s="23" customFormat="1" ht="15.75" x14ac:dyDescent="0.25">
      <c r="A12" s="94" t="s">
        <v>1616</v>
      </c>
      <c r="B12" s="94"/>
      <c r="C12" s="83">
        <v>2</v>
      </c>
    </row>
    <row r="13" spans="1:11" s="23" customFormat="1" ht="15.75" x14ac:dyDescent="0.25">
      <c r="A13" s="94" t="s">
        <v>1617</v>
      </c>
      <c r="B13" s="94"/>
      <c r="C13" s="85">
        <v>2248712.2000000002</v>
      </c>
      <c r="H13" s="95" t="s">
        <v>1618</v>
      </c>
      <c r="I13" s="96"/>
      <c r="J13" s="97"/>
    </row>
    <row r="14" spans="1:11" s="23" customFormat="1" ht="15.75" x14ac:dyDescent="0.25">
      <c r="A14" s="94" t="s">
        <v>1619</v>
      </c>
      <c r="B14" s="94"/>
      <c r="C14" s="85">
        <v>428370</v>
      </c>
      <c r="H14" s="99" t="s">
        <v>1620</v>
      </c>
      <c r="I14" s="94"/>
      <c r="J14" s="109" t="str">
        <f>IF(J15="yes","no",IF(J16="yes","no","yes"))</f>
        <v>no</v>
      </c>
    </row>
    <row r="15" spans="1:11" s="23" customFormat="1" ht="15.75" x14ac:dyDescent="0.25">
      <c r="A15" s="94" t="s">
        <v>1621</v>
      </c>
      <c r="B15" s="94"/>
      <c r="C15" s="86"/>
      <c r="H15" s="99" t="s">
        <v>1622</v>
      </c>
      <c r="I15" s="94"/>
      <c r="J15" s="109" t="str">
        <f>IF(C12=2,"yes","no")</f>
        <v>yes</v>
      </c>
    </row>
    <row r="16" spans="1:11" s="23" customFormat="1" ht="15.75" x14ac:dyDescent="0.25">
      <c r="A16" s="94" t="s">
        <v>1623</v>
      </c>
      <c r="B16" s="94"/>
      <c r="C16" s="85"/>
      <c r="H16" s="105" t="s">
        <v>1624</v>
      </c>
      <c r="I16" s="106"/>
      <c r="J16" s="110" t="str">
        <f>IF((DAYS360(C10,C11)&gt;1),"no",IF(C12="2","no","yes"))</f>
        <v>no</v>
      </c>
    </row>
    <row r="18" spans="1:13" ht="19.5" thickBot="1" x14ac:dyDescent="0.35">
      <c r="A18" s="111" t="s">
        <v>2122</v>
      </c>
    </row>
    <row r="19" spans="1:13" ht="17.25" thickTop="1" thickBot="1" x14ac:dyDescent="0.3">
      <c r="A19" s="112" t="s">
        <v>1625</v>
      </c>
      <c r="B19" s="113"/>
      <c r="C19" s="114">
        <f>+M33</f>
        <v>24926.132956075722</v>
      </c>
    </row>
    <row r="20" spans="1:13" ht="17.25" thickTop="1" thickBot="1" x14ac:dyDescent="0.3">
      <c r="A20" s="112" t="s">
        <v>1626</v>
      </c>
      <c r="B20" s="113"/>
      <c r="C20" s="114">
        <f>+M41</f>
        <v>24926.132956075722</v>
      </c>
    </row>
    <row r="21" spans="1:13" ht="17.25" thickTop="1" thickBot="1" x14ac:dyDescent="0.3">
      <c r="A21" s="112" t="s">
        <v>1627</v>
      </c>
      <c r="B21" s="113"/>
      <c r="C21" s="114">
        <f>M57</f>
        <v>120689.00507897518</v>
      </c>
    </row>
    <row r="22" spans="1:13" ht="16.5" thickTop="1" thickBot="1" x14ac:dyDescent="0.3"/>
    <row r="23" spans="1:13" s="1" customFormat="1" ht="14.25" thickTop="1" thickBot="1" x14ac:dyDescent="0.25">
      <c r="A23" s="115" t="s">
        <v>1628</v>
      </c>
      <c r="B23" s="116"/>
      <c r="C23" s="116"/>
      <c r="D23" s="116"/>
      <c r="E23" s="116"/>
      <c r="F23" s="117" t="str">
        <f>+J14</f>
        <v>no</v>
      </c>
      <c r="H23" s="118" t="s">
        <v>1625</v>
      </c>
      <c r="I23" s="119"/>
      <c r="J23" s="116"/>
      <c r="K23" s="116"/>
      <c r="L23" s="116"/>
      <c r="M23" s="117" t="str">
        <f>+J16</f>
        <v>no</v>
      </c>
    </row>
    <row r="24" spans="1:13" s="1" customFormat="1" ht="13.5" thickTop="1" x14ac:dyDescent="0.2">
      <c r="A24" s="120"/>
      <c r="F24" s="121"/>
      <c r="H24" s="120"/>
      <c r="M24" s="121"/>
    </row>
    <row r="25" spans="1:13" s="1" customFormat="1" ht="12.75" x14ac:dyDescent="0.2">
      <c r="A25" s="120"/>
      <c r="B25" s="1" t="str">
        <f>+H5</f>
        <v>WV Std Cost</v>
      </c>
      <c r="F25" s="122">
        <f>+J5</f>
        <v>4211.47</v>
      </c>
      <c r="H25" s="120" t="s">
        <v>1629</v>
      </c>
      <c r="M25" s="122">
        <f>+$C$13-$C$14-$C$16</f>
        <v>1820342.2000000002</v>
      </c>
    </row>
    <row r="26" spans="1:13" s="1" customFormat="1" ht="12.75" x14ac:dyDescent="0.2">
      <c r="A26" s="120"/>
      <c r="B26" s="123" t="s">
        <v>1630</v>
      </c>
      <c r="F26" s="124">
        <f>1+J8</f>
        <v>1.106689244</v>
      </c>
      <c r="H26" s="120" t="s">
        <v>1631</v>
      </c>
      <c r="M26" s="125">
        <f>+$J$7</f>
        <v>7.0000000000000007E-2</v>
      </c>
    </row>
    <row r="27" spans="1:13" s="1" customFormat="1" ht="12.75" x14ac:dyDescent="0.2">
      <c r="A27" s="120"/>
      <c r="B27" s="123" t="s">
        <v>1632</v>
      </c>
      <c r="F27" s="126">
        <f>+J9</f>
        <v>1.0247999999999999</v>
      </c>
      <c r="H27" s="120"/>
      <c r="M27" s="122">
        <f>ROUND(M26*M25,2)</f>
        <v>127423.95</v>
      </c>
    </row>
    <row r="28" spans="1:13" s="1" customFormat="1" ht="12.75" x14ac:dyDescent="0.2">
      <c r="A28" s="120"/>
      <c r="B28" s="123"/>
      <c r="F28" s="122">
        <f>(F25*F26*F27)</f>
        <v>4776.3761064793116</v>
      </c>
      <c r="H28" s="120" t="s">
        <v>1633</v>
      </c>
      <c r="M28" s="122">
        <f>10*$C$15</f>
        <v>0</v>
      </c>
    </row>
    <row r="29" spans="1:13" s="1" customFormat="1" ht="12.75" x14ac:dyDescent="0.2">
      <c r="A29" s="120"/>
      <c r="B29" s="123" t="s">
        <v>1634</v>
      </c>
      <c r="F29" s="122">
        <f>+J6</f>
        <v>306.42</v>
      </c>
      <c r="H29" s="120" t="s">
        <v>1635</v>
      </c>
      <c r="M29" s="127">
        <v>245</v>
      </c>
    </row>
    <row r="30" spans="1:13" s="1" customFormat="1" ht="12.75" x14ac:dyDescent="0.2">
      <c r="A30" s="120"/>
      <c r="B30" s="1" t="s">
        <v>1636</v>
      </c>
      <c r="F30" s="122">
        <f>(F28+F29)</f>
        <v>5082.7961064793117</v>
      </c>
      <c r="H30" s="120" t="s">
        <v>1637</v>
      </c>
      <c r="M30" s="122">
        <f>ROUND(M29+M28+M27,2)</f>
        <v>127668.95</v>
      </c>
    </row>
    <row r="31" spans="1:13" s="1" customFormat="1" ht="13.5" thickBot="1" x14ac:dyDescent="0.25">
      <c r="A31" s="120"/>
      <c r="B31" s="123" t="s">
        <v>1638</v>
      </c>
      <c r="F31" s="124">
        <f>+C7</f>
        <v>1.1516999999999999</v>
      </c>
      <c r="H31" s="120"/>
      <c r="M31" s="121"/>
    </row>
    <row r="32" spans="1:13" s="1" customFormat="1" ht="14.25" thickTop="1" thickBot="1" x14ac:dyDescent="0.25">
      <c r="A32" s="120"/>
      <c r="B32" s="128" t="s">
        <v>1639</v>
      </c>
      <c r="C32" s="128"/>
      <c r="D32" s="128"/>
      <c r="E32" s="128"/>
      <c r="F32" s="129">
        <f>ROUND(F30*F31,2)</f>
        <v>5853.86</v>
      </c>
      <c r="H32" s="130" t="s">
        <v>1640</v>
      </c>
      <c r="I32" s="131"/>
      <c r="J32" s="131"/>
      <c r="K32" s="131"/>
      <c r="L32" s="131"/>
      <c r="M32" s="132"/>
    </row>
    <row r="33" spans="1:13" s="1" customFormat="1" ht="14.25" thickTop="1" thickBot="1" x14ac:dyDescent="0.25">
      <c r="A33" s="120"/>
      <c r="F33" s="133"/>
      <c r="H33" s="134" t="s">
        <v>1641</v>
      </c>
      <c r="I33" s="135"/>
      <c r="J33" s="135"/>
      <c r="K33" s="135"/>
      <c r="L33" s="135"/>
      <c r="M33" s="136">
        <f>IF(F53&lt;M30,F53,M30)</f>
        <v>24926.132956075722</v>
      </c>
    </row>
    <row r="34" spans="1:13" s="1" customFormat="1" ht="14.25" thickTop="1" thickBot="1" x14ac:dyDescent="0.25">
      <c r="A34" s="137" t="s">
        <v>1642</v>
      </c>
      <c r="F34" s="138" t="str">
        <f>IF(F42&gt;0,"yes","no")</f>
        <v>yes</v>
      </c>
    </row>
    <row r="35" spans="1:13" s="1" customFormat="1" ht="14.25" thickTop="1" thickBot="1" x14ac:dyDescent="0.25">
      <c r="A35" s="120"/>
      <c r="F35" s="121"/>
      <c r="H35" s="118" t="s">
        <v>1626</v>
      </c>
      <c r="I35" s="139"/>
      <c r="J35" s="140"/>
      <c r="K35" s="140"/>
      <c r="L35" s="140"/>
      <c r="M35" s="117" t="str">
        <f>+J15</f>
        <v>yes</v>
      </c>
    </row>
    <row r="36" spans="1:13" s="1" customFormat="1" ht="13.5" thickTop="1" x14ac:dyDescent="0.2">
      <c r="A36" s="120"/>
      <c r="B36" s="1" t="s">
        <v>1643</v>
      </c>
      <c r="F36" s="122">
        <f>+C13</f>
        <v>2248712.2000000002</v>
      </c>
      <c r="H36" s="120" t="s">
        <v>1644</v>
      </c>
      <c r="I36" s="128"/>
      <c r="J36" s="128"/>
      <c r="K36" s="128"/>
      <c r="L36" s="128"/>
      <c r="M36" s="121">
        <f>IF(A76=0,A77,A76)</f>
        <v>51</v>
      </c>
    </row>
    <row r="37" spans="1:13" s="1" customFormat="1" ht="12.75" x14ac:dyDescent="0.2">
      <c r="A37" s="120"/>
      <c r="B37" s="1" t="s">
        <v>1645</v>
      </c>
      <c r="E37" s="141" t="s">
        <v>1533</v>
      </c>
      <c r="F37" s="142">
        <f>+M48</f>
        <v>6.3250000000000001E-2</v>
      </c>
      <c r="H37" s="120" t="s">
        <v>1646</v>
      </c>
      <c r="M37" s="122">
        <f>ROUND(F53/C8,2)</f>
        <v>7331.22</v>
      </c>
    </row>
    <row r="38" spans="1:13" s="1" customFormat="1" ht="12.75" x14ac:dyDescent="0.2">
      <c r="A38" s="120"/>
      <c r="F38" s="122">
        <f>(F36*F37)</f>
        <v>142231.04665</v>
      </c>
      <c r="H38" s="120" t="s">
        <v>1647</v>
      </c>
      <c r="M38" s="122">
        <f>ROUND(M37*3,2)</f>
        <v>21993.66</v>
      </c>
    </row>
    <row r="39" spans="1:13" s="1" customFormat="1" ht="12.75" x14ac:dyDescent="0.2">
      <c r="A39" s="120"/>
      <c r="B39" s="1" t="s">
        <v>1648</v>
      </c>
      <c r="F39" s="143">
        <f>+M57</f>
        <v>120689.00507897518</v>
      </c>
      <c r="H39" s="120" t="s">
        <v>1649</v>
      </c>
      <c r="M39" s="122">
        <f>ROUND(((M36-1)*M37),2)</f>
        <v>366561</v>
      </c>
    </row>
    <row r="40" spans="1:13" s="1" customFormat="1" ht="13.5" thickBot="1" x14ac:dyDescent="0.25">
      <c r="A40" s="120"/>
      <c r="F40" s="122">
        <f>+F38-F39</f>
        <v>21542.04157102482</v>
      </c>
      <c r="H40" s="120" t="s">
        <v>1650</v>
      </c>
      <c r="M40" s="122">
        <f>+M39+M38</f>
        <v>388554.66</v>
      </c>
    </row>
    <row r="41" spans="1:13" s="1" customFormat="1" ht="14.25" thickTop="1" thickBot="1" x14ac:dyDescent="0.25">
      <c r="A41" s="120"/>
      <c r="B41" s="1" t="s">
        <v>1651</v>
      </c>
      <c r="F41" s="144">
        <v>0.8</v>
      </c>
      <c r="H41" s="118" t="s">
        <v>1652</v>
      </c>
      <c r="I41" s="145"/>
      <c r="J41" s="145"/>
      <c r="K41" s="145"/>
      <c r="L41" s="145"/>
      <c r="M41" s="146">
        <f>IF(F53&lt;M40,F53,M40)</f>
        <v>24926.132956075722</v>
      </c>
    </row>
    <row r="42" spans="1:13" s="1" customFormat="1" ht="13.5" thickTop="1" x14ac:dyDescent="0.2">
      <c r="A42" s="120"/>
      <c r="B42" s="1" t="s">
        <v>1653</v>
      </c>
      <c r="F42" s="122">
        <f>IF(F40*F41&gt;0,ROUND((F40*F41),2),0)</f>
        <v>17233.63</v>
      </c>
    </row>
    <row r="43" spans="1:13" s="1" customFormat="1" ht="12.75" x14ac:dyDescent="0.2">
      <c r="A43" s="120"/>
      <c r="F43" s="122"/>
      <c r="H43" s="115" t="s">
        <v>1645</v>
      </c>
      <c r="I43" s="116"/>
      <c r="J43" s="116"/>
      <c r="K43" s="116"/>
      <c r="L43" s="116"/>
      <c r="M43" s="147"/>
    </row>
    <row r="44" spans="1:13" s="1" customFormat="1" ht="12.75" x14ac:dyDescent="0.2">
      <c r="A44" s="120"/>
      <c r="F44" s="121"/>
      <c r="H44" s="120"/>
      <c r="M44" s="121"/>
    </row>
    <row r="45" spans="1:13" s="1" customFormat="1" ht="12.75" x14ac:dyDescent="0.2">
      <c r="A45" s="137" t="s">
        <v>1654</v>
      </c>
      <c r="F45" s="121"/>
      <c r="H45" s="120" t="s">
        <v>1609</v>
      </c>
      <c r="M45" s="124">
        <f>+J7</f>
        <v>7.0000000000000007E-2</v>
      </c>
    </row>
    <row r="46" spans="1:13" s="1" customFormat="1" ht="12.75" x14ac:dyDescent="0.2">
      <c r="A46" s="120"/>
      <c r="B46" s="1" t="str">
        <f>+B42</f>
        <v>Outlier Add - On</v>
      </c>
      <c r="F46" s="122">
        <f>+F42</f>
        <v>17233.63</v>
      </c>
      <c r="H46" s="120" t="s">
        <v>1655</v>
      </c>
      <c r="M46" s="121"/>
    </row>
    <row r="47" spans="1:13" s="1" customFormat="1" ht="12.75" x14ac:dyDescent="0.2">
      <c r="A47" s="120"/>
      <c r="B47" s="123" t="s">
        <v>1656</v>
      </c>
      <c r="F47" s="148">
        <f>1+J8</f>
        <v>1.106689244</v>
      </c>
      <c r="H47" s="120" t="s">
        <v>1657</v>
      </c>
      <c r="M47" s="149">
        <f>+F26</f>
        <v>1.106689244</v>
      </c>
    </row>
    <row r="48" spans="1:13" s="1" customFormat="1" ht="12.75" x14ac:dyDescent="0.2">
      <c r="A48" s="137"/>
      <c r="F48" s="122">
        <f>(F46*F47)</f>
        <v>19072.272956075722</v>
      </c>
      <c r="H48" s="120"/>
      <c r="M48" s="150">
        <f>ROUND(M45/M47,5)</f>
        <v>6.3250000000000001E-2</v>
      </c>
    </row>
    <row r="49" spans="1:13" s="1" customFormat="1" ht="12.75" x14ac:dyDescent="0.2">
      <c r="A49" s="120"/>
      <c r="F49" s="121"/>
      <c r="H49" s="120"/>
      <c r="M49" s="121"/>
    </row>
    <row r="50" spans="1:13" s="1" customFormat="1" ht="13.5" thickBot="1" x14ac:dyDescent="0.25">
      <c r="A50" s="137" t="s">
        <v>1658</v>
      </c>
      <c r="F50" s="121"/>
      <c r="H50" s="120"/>
      <c r="M50" s="121"/>
    </row>
    <row r="51" spans="1:13" s="1" customFormat="1" ht="14.25" thickTop="1" thickBot="1" x14ac:dyDescent="0.25">
      <c r="A51" s="137"/>
      <c r="B51" s="1" t="s">
        <v>1659</v>
      </c>
      <c r="F51" s="122">
        <f>+F32</f>
        <v>5853.86</v>
      </c>
      <c r="H51" s="118" t="s">
        <v>1627</v>
      </c>
      <c r="I51" s="119"/>
      <c r="M51" s="121"/>
    </row>
    <row r="52" spans="1:13" s="1" customFormat="1" ht="13.5" thickTop="1" x14ac:dyDescent="0.2">
      <c r="A52" s="120"/>
      <c r="B52" s="1" t="s">
        <v>1660</v>
      </c>
      <c r="F52" s="127">
        <f>+F48</f>
        <v>19072.272956075722</v>
      </c>
      <c r="H52" s="120"/>
      <c r="M52" s="121"/>
    </row>
    <row r="53" spans="1:13" s="1" customFormat="1" ht="13.5" thickBot="1" x14ac:dyDescent="0.25">
      <c r="A53" s="120"/>
      <c r="B53" s="128" t="s">
        <v>1960</v>
      </c>
      <c r="C53" s="128"/>
      <c r="D53" s="128"/>
      <c r="E53" s="128"/>
      <c r="F53" s="129">
        <f>SUM(F51:F52)</f>
        <v>24926.132956075722</v>
      </c>
      <c r="H53" s="120" t="s">
        <v>1606</v>
      </c>
      <c r="M53" s="122">
        <f>+J5</f>
        <v>4211.47</v>
      </c>
    </row>
    <row r="54" spans="1:13" s="1" customFormat="1" ht="13.5" thickTop="1" x14ac:dyDescent="0.2">
      <c r="A54" s="151"/>
      <c r="B54" s="80"/>
      <c r="C54" s="80"/>
      <c r="D54" s="80"/>
      <c r="E54" s="80"/>
      <c r="F54" s="149"/>
      <c r="H54" s="120" t="s">
        <v>1638</v>
      </c>
      <c r="M54" s="150">
        <f>+F31</f>
        <v>1.1516999999999999</v>
      </c>
    </row>
    <row r="55" spans="1:13" s="1" customFormat="1" ht="12.75" x14ac:dyDescent="0.2">
      <c r="H55" s="152" t="s">
        <v>1661</v>
      </c>
      <c r="M55" s="122">
        <v>112918</v>
      </c>
    </row>
    <row r="56" spans="1:13" s="1" customFormat="1" ht="13.5" thickBot="1" x14ac:dyDescent="0.25">
      <c r="A56" s="128" t="s">
        <v>1662</v>
      </c>
      <c r="H56" s="120" t="s">
        <v>1632</v>
      </c>
      <c r="M56" s="150">
        <f>+F27</f>
        <v>1.0247999999999999</v>
      </c>
    </row>
    <row r="57" spans="1:13" s="1" customFormat="1" ht="14.25" thickTop="1" thickBot="1" x14ac:dyDescent="0.25">
      <c r="A57" s="1" t="s">
        <v>1663</v>
      </c>
      <c r="H57" s="151"/>
      <c r="I57" s="80"/>
      <c r="J57" s="80"/>
      <c r="K57" s="80"/>
      <c r="L57" s="80"/>
      <c r="M57" s="153">
        <f>(M53*M54+M55)*M56</f>
        <v>120689.00507897518</v>
      </c>
    </row>
    <row r="58" spans="1:13" s="1" customFormat="1" ht="13.5" thickTop="1" x14ac:dyDescent="0.2">
      <c r="A58" s="1" t="s">
        <v>1664</v>
      </c>
    </row>
    <row r="59" spans="1:13" s="1" customFormat="1" ht="12.75" x14ac:dyDescent="0.2">
      <c r="A59" s="1" t="s">
        <v>1665</v>
      </c>
      <c r="H59" s="128" t="s">
        <v>1666</v>
      </c>
    </row>
    <row r="60" spans="1:13" s="1" customFormat="1" ht="12.75" x14ac:dyDescent="0.2">
      <c r="A60" s="1" t="s">
        <v>1667</v>
      </c>
      <c r="H60" s="128" t="s">
        <v>1668</v>
      </c>
    </row>
    <row r="61" spans="1:13" s="1" customFormat="1" ht="12.75" x14ac:dyDescent="0.2">
      <c r="A61" s="1" t="s">
        <v>1669</v>
      </c>
      <c r="H61" s="128" t="s">
        <v>1670</v>
      </c>
    </row>
    <row r="62" spans="1:13" s="1" customFormat="1" ht="12.75" x14ac:dyDescent="0.2">
      <c r="A62" s="1" t="s">
        <v>1671</v>
      </c>
    </row>
    <row r="63" spans="1:13" s="1" customFormat="1" ht="12.75" x14ac:dyDescent="0.2">
      <c r="A63" s="1" t="s">
        <v>1672</v>
      </c>
    </row>
    <row r="64" spans="1:13" s="1" customFormat="1" ht="12.75" x14ac:dyDescent="0.2">
      <c r="A64" s="1" t="s">
        <v>1673</v>
      </c>
    </row>
    <row r="65" spans="1:1" s="1" customFormat="1" ht="12.75" x14ac:dyDescent="0.2">
      <c r="A65" s="1" t="s">
        <v>1674</v>
      </c>
    </row>
    <row r="66" spans="1:1" s="1" customFormat="1" ht="12.75" x14ac:dyDescent="0.2">
      <c r="A66" s="1" t="s">
        <v>1675</v>
      </c>
    </row>
    <row r="67" spans="1:1" s="1" customFormat="1" ht="12.75" x14ac:dyDescent="0.2">
      <c r="A67" s="1" t="s">
        <v>2945</v>
      </c>
    </row>
    <row r="68" spans="1:1" s="1" customFormat="1" ht="12.75" x14ac:dyDescent="0.2">
      <c r="A68" s="1" t="s">
        <v>1676</v>
      </c>
    </row>
    <row r="69" spans="1:1" s="1" customFormat="1" ht="12.75" x14ac:dyDescent="0.2"/>
    <row r="70" spans="1:1" s="1" customFormat="1" ht="12.75" hidden="1" x14ac:dyDescent="0.2"/>
    <row r="71" spans="1:1" hidden="1" x14ac:dyDescent="0.25">
      <c r="A71" s="154" t="str">
        <f>IF(OR(C4=1285667493,C4=1194744805,C4=1295789907,C4=1912939703,C4=1679525919,C4=1992703540,C4=1427145176,C4=1578597993,C4=1093708711,C4=1912914821,C4=1952311508,C4=1437175734,C4=1881695146,C4=1700828852,C4=1275578056,C4=1447359997,C4=1821007881,C4=1285672204,C4=1174660120,C4=1043397292,C4=1568435477,C4=1518911338,C4=1548378235),A72,A73)</f>
        <v>200</v>
      </c>
    </row>
    <row r="72" spans="1:1" hidden="1" x14ac:dyDescent="0.25">
      <c r="A72" s="154" t="str">
        <f>IF(C6="789","N89",IF(C6="790","N90",IF(C6="791","N91",IF(C6="792","N92",IF(C6="793","N93",IF(C6="794","N94",C6))))))</f>
        <v>200</v>
      </c>
    </row>
    <row r="73" spans="1:1" hidden="1" x14ac:dyDescent="0.25">
      <c r="A73" s="154" t="str">
        <f>C6</f>
        <v>200</v>
      </c>
    </row>
    <row r="74" spans="1:1" hidden="1" x14ac:dyDescent="0.25"/>
    <row r="75" spans="1:1" hidden="1" x14ac:dyDescent="0.25"/>
    <row r="76" spans="1:1" hidden="1" x14ac:dyDescent="0.25">
      <c r="A76">
        <f>C11-C10</f>
        <v>51</v>
      </c>
    </row>
    <row r="77" spans="1:1" hidden="1" x14ac:dyDescent="0.25">
      <c r="A77" s="155">
        <v>1</v>
      </c>
    </row>
  </sheetData>
  <sheetProtection algorithmName="SHA-512" hashValue="nHgLjTHKq4VyYZ3QcvbOdYprenBTNwqh/Kt2pUCMMFqQphM5uoDfC82gt+r4TM21PRxYirR0uW2+OEzmLCTeeA==" saltValue="1PQEZk7ogMTEIhDW7Ro+8Q==" spinCount="100000" sheet="1" objects="1" scenarios="1"/>
  <mergeCells count="1">
    <mergeCell ref="A1:K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Weights!$G$14:$G$54</xm:f>
          </x14:formula1>
          <xm:sqref>C12</xm:sqref>
        </x14:dataValidation>
        <x14:dataValidation type="list" showInputMessage="1" showErrorMessage="1" xr:uid="{00000000-0002-0000-0000-000002000000}">
          <x14:formula1>
            <xm:f>Weights!$A$8:$A$786</xm:f>
          </x14:formula1>
          <xm:sqref>C6</xm:sqref>
        </x14:dataValidation>
        <x14:dataValidation type="list" allowBlank="1" showInputMessage="1" showErrorMessage="1" xr:uid="{00000000-0002-0000-0000-000003000000}">
          <x14:formula1>
            <xm:f>Weights!$I$13:$I$377</xm:f>
          </x14:formula1>
          <xm:sqref>C11</xm:sqref>
        </x14:dataValidation>
        <x14:dataValidation type="list" showInputMessage="1" showErrorMessage="1" xr:uid="{00000000-0002-0000-0000-000004000000}">
          <x14:formula1>
            <xm:f>Weights!$H$13:$H$1400</xm:f>
          </x14:formula1>
          <xm:sqref>C10</xm:sqref>
        </x14:dataValidation>
        <x14:dataValidation type="list" showInputMessage="1" showErrorMessage="1" xr:uid="{00000000-0002-0000-0000-000001000000}">
          <x14:formula1>
            <xm:f>Values!$A$4:$A$331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7"/>
  <sheetViews>
    <sheetView tabSelected="1" topLeftCell="D1" zoomScale="90" zoomScaleNormal="90" workbookViewId="0">
      <pane ySplit="3" topLeftCell="A307" activePane="bottomLeft" state="frozen"/>
      <selection pane="bottomLeft" activeCell="I4" sqref="I4:J337"/>
    </sheetView>
  </sheetViews>
  <sheetFormatPr defaultColWidth="14.28515625" defaultRowHeight="12.75" x14ac:dyDescent="0.2"/>
  <cols>
    <col min="1" max="1" width="12.5703125" style="31" bestFit="1" customWidth="1"/>
    <col min="2" max="2" width="8.7109375" style="32" customWidth="1"/>
    <col min="3" max="3" width="68" style="1" customWidth="1"/>
    <col min="4" max="4" width="13.7109375" style="33" customWidth="1"/>
    <col min="5" max="5" width="9.7109375" style="1" customWidth="1"/>
    <col min="6" max="6" width="16.28515625" style="34" bestFit="1" customWidth="1"/>
    <col min="7" max="7" width="32.7109375" style="35" customWidth="1"/>
    <col min="8" max="8" width="20.28515625" style="2" customWidth="1"/>
    <col min="9" max="9" width="15.28515625" style="32" customWidth="1"/>
    <col min="10" max="10" width="12.7109375" style="37" customWidth="1"/>
    <col min="11" max="11" width="12.42578125" style="2" customWidth="1"/>
    <col min="12" max="12" width="47.5703125" style="1" customWidth="1"/>
    <col min="13" max="13" width="27.28515625" style="1" customWidth="1"/>
    <col min="14" max="14" width="6" style="36" customWidth="1"/>
    <col min="15" max="15" width="10.28515625" style="36" customWidth="1"/>
    <col min="16" max="16" width="13.42578125" style="1" bestFit="1" customWidth="1"/>
    <col min="17" max="17" width="14.28515625" style="90" customWidth="1"/>
    <col min="18" max="18" width="11.42578125" style="2" customWidth="1"/>
    <col min="19" max="19" width="14.28515625" style="3" customWidth="1"/>
    <col min="20" max="16384" width="14.28515625" style="1"/>
  </cols>
  <sheetData>
    <row r="1" spans="1:19" ht="18.75" x14ac:dyDescent="0.3">
      <c r="A1" s="164" t="s">
        <v>2119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9" ht="18.75" x14ac:dyDescent="0.3">
      <c r="A2" s="4" t="s">
        <v>0</v>
      </c>
      <c r="B2" s="5"/>
      <c r="C2" s="5"/>
      <c r="D2" s="6"/>
      <c r="E2" s="5"/>
      <c r="F2" s="7"/>
      <c r="G2" s="8"/>
      <c r="H2" s="9"/>
      <c r="I2" s="5"/>
      <c r="J2" s="11"/>
      <c r="K2" s="5"/>
      <c r="L2" s="10"/>
      <c r="M2" s="12"/>
      <c r="N2" s="5"/>
      <c r="O2" s="10"/>
      <c r="P2" s="5"/>
    </row>
    <row r="3" spans="1:19" s="23" customFormat="1" ht="31.5" x14ac:dyDescent="0.25">
      <c r="A3" s="13" t="s">
        <v>1</v>
      </c>
      <c r="B3" s="13" t="s">
        <v>2</v>
      </c>
      <c r="C3" s="14" t="s">
        <v>3</v>
      </c>
      <c r="D3" s="15" t="s">
        <v>4</v>
      </c>
      <c r="E3" s="16" t="s">
        <v>5</v>
      </c>
      <c r="F3" s="17" t="s">
        <v>6</v>
      </c>
      <c r="G3" s="18" t="s">
        <v>7</v>
      </c>
      <c r="H3" s="19" t="s">
        <v>8</v>
      </c>
      <c r="I3" s="156" t="s">
        <v>9</v>
      </c>
      <c r="J3" s="21" t="s">
        <v>10</v>
      </c>
      <c r="K3" s="19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2" t="s">
        <v>16</v>
      </c>
      <c r="Q3" s="91"/>
      <c r="R3" s="24"/>
      <c r="S3" s="25"/>
    </row>
    <row r="4" spans="1:19" s="23" customFormat="1" ht="15.75" x14ac:dyDescent="0.25">
      <c r="A4" s="23">
        <v>1720039712</v>
      </c>
      <c r="B4" s="30" t="s">
        <v>37</v>
      </c>
      <c r="C4" s="23" t="s">
        <v>1987</v>
      </c>
      <c r="D4" s="27">
        <v>4211.47</v>
      </c>
      <c r="E4" s="27">
        <v>306.42</v>
      </c>
      <c r="F4" s="88">
        <v>0.09</v>
      </c>
      <c r="G4" s="89">
        <v>0</v>
      </c>
      <c r="H4" s="27">
        <v>36.054843404095152</v>
      </c>
      <c r="I4" s="157" t="s">
        <v>1955</v>
      </c>
      <c r="J4" s="87">
        <v>0.82809999999999995</v>
      </c>
      <c r="K4" s="24">
        <f t="shared" ref="K4:K67" si="0">((D4*(1+G4)*$J4)+E4)</f>
        <v>3793.9383069999999</v>
      </c>
      <c r="L4" s="23" t="s">
        <v>2778</v>
      </c>
      <c r="M4" s="23" t="s">
        <v>2779</v>
      </c>
      <c r="N4" s="28" t="s">
        <v>2357</v>
      </c>
      <c r="O4" s="28" t="e">
        <v>#N/A</v>
      </c>
      <c r="P4" s="29">
        <v>45931</v>
      </c>
      <c r="Q4" s="91"/>
      <c r="R4" s="24"/>
      <c r="S4" s="25"/>
    </row>
    <row r="5" spans="1:19" s="23" customFormat="1" ht="15.75" x14ac:dyDescent="0.25">
      <c r="A5" s="23">
        <v>1003996000</v>
      </c>
      <c r="B5" s="30" t="s">
        <v>21</v>
      </c>
      <c r="C5" s="23" t="s">
        <v>2125</v>
      </c>
      <c r="D5" s="27">
        <v>4211.47</v>
      </c>
      <c r="E5" s="27">
        <v>306.42</v>
      </c>
      <c r="F5" s="88">
        <v>0.158</v>
      </c>
      <c r="G5" s="89">
        <v>0</v>
      </c>
      <c r="H5" s="27">
        <v>38.001419004124379</v>
      </c>
      <c r="I5" s="157" t="s">
        <v>1959</v>
      </c>
      <c r="J5" s="87">
        <v>0.9365</v>
      </c>
      <c r="K5" s="24">
        <f t="shared" si="0"/>
        <v>4250.4616550000001</v>
      </c>
      <c r="L5" s="23" t="s">
        <v>2355</v>
      </c>
      <c r="M5" s="23" t="s">
        <v>2356</v>
      </c>
      <c r="N5" s="28" t="s">
        <v>2357</v>
      </c>
      <c r="O5" s="28" t="e">
        <v>#N/A</v>
      </c>
      <c r="P5" s="29">
        <v>45931</v>
      </c>
      <c r="Q5" s="91"/>
      <c r="R5" s="24"/>
      <c r="S5" s="25"/>
    </row>
    <row r="6" spans="1:19" s="23" customFormat="1" ht="15.75" x14ac:dyDescent="0.25">
      <c r="A6" s="23">
        <v>1205935012</v>
      </c>
      <c r="B6" s="26" t="s">
        <v>2177</v>
      </c>
      <c r="C6" s="23" t="s">
        <v>2178</v>
      </c>
      <c r="D6" s="27">
        <v>4211.47</v>
      </c>
      <c r="E6" s="27">
        <v>306.42</v>
      </c>
      <c r="F6" s="88">
        <v>0.22</v>
      </c>
      <c r="G6" s="89">
        <v>0</v>
      </c>
      <c r="H6" s="27">
        <v>0</v>
      </c>
      <c r="I6" s="157" t="s">
        <v>1954</v>
      </c>
      <c r="J6" s="87">
        <v>1.0247999999999999</v>
      </c>
      <c r="K6" s="24">
        <f t="shared" si="0"/>
        <v>4622.3344560000005</v>
      </c>
      <c r="L6" s="23" t="s">
        <v>2490</v>
      </c>
      <c r="M6" s="23" t="s">
        <v>2491</v>
      </c>
      <c r="N6" s="28" t="s">
        <v>2357</v>
      </c>
      <c r="O6" s="28" t="e">
        <v>#N/A</v>
      </c>
      <c r="P6" s="29">
        <v>45931</v>
      </c>
      <c r="Q6" s="91"/>
      <c r="R6" s="24"/>
      <c r="S6" s="25"/>
    </row>
    <row r="7" spans="1:19" s="23" customFormat="1" ht="15.75" x14ac:dyDescent="0.25">
      <c r="A7" s="23">
        <v>1770690695</v>
      </c>
      <c r="B7" s="30" t="s">
        <v>39</v>
      </c>
      <c r="C7" s="23" t="s">
        <v>2307</v>
      </c>
      <c r="D7" s="27">
        <v>4211.47</v>
      </c>
      <c r="E7" s="27">
        <v>306.42</v>
      </c>
      <c r="F7" s="88">
        <v>0.124</v>
      </c>
      <c r="G7" s="89">
        <v>2.7419200000000001E-2</v>
      </c>
      <c r="H7" s="27">
        <v>51.38716756332402</v>
      </c>
      <c r="I7" s="157" t="s">
        <v>1957</v>
      </c>
      <c r="J7" s="87">
        <v>1.1356999999999999</v>
      </c>
      <c r="K7" s="24">
        <f t="shared" si="0"/>
        <v>5220.5315934809969</v>
      </c>
      <c r="L7" s="23" t="s">
        <v>2812</v>
      </c>
      <c r="M7" s="23" t="s">
        <v>2407</v>
      </c>
      <c r="N7" s="28" t="s">
        <v>2408</v>
      </c>
      <c r="O7" s="28" t="e">
        <v>#N/A</v>
      </c>
      <c r="P7" s="29">
        <v>45931</v>
      </c>
      <c r="Q7" s="91"/>
      <c r="R7" s="24"/>
      <c r="S7" s="25"/>
    </row>
    <row r="8" spans="1:19" s="23" customFormat="1" ht="15.75" x14ac:dyDescent="0.25">
      <c r="A8" s="23">
        <v>1073576740</v>
      </c>
      <c r="B8" s="30" t="s">
        <v>22</v>
      </c>
      <c r="C8" s="23" t="s">
        <v>2143</v>
      </c>
      <c r="D8" s="27">
        <v>4211.47</v>
      </c>
      <c r="E8" s="27">
        <v>306.42</v>
      </c>
      <c r="F8" s="88">
        <v>0.224</v>
      </c>
      <c r="G8" s="89">
        <v>0.33203582300000001</v>
      </c>
      <c r="H8" s="27">
        <v>58.367891153261006</v>
      </c>
      <c r="I8" s="157" t="s">
        <v>1957</v>
      </c>
      <c r="J8" s="87">
        <v>1.1356999999999999</v>
      </c>
      <c r="K8" s="24">
        <f t="shared" si="0"/>
        <v>6677.5026902361769</v>
      </c>
      <c r="L8" s="23" t="s">
        <v>2406</v>
      </c>
      <c r="M8" s="23" t="s">
        <v>2407</v>
      </c>
      <c r="N8" s="28" t="s">
        <v>2408</v>
      </c>
      <c r="O8" s="28" t="e">
        <v>#N/A</v>
      </c>
      <c r="P8" s="29">
        <v>45931</v>
      </c>
      <c r="Q8" s="91"/>
      <c r="R8" s="24"/>
      <c r="S8" s="25"/>
    </row>
    <row r="9" spans="1:19" s="23" customFormat="1" ht="15.75" x14ac:dyDescent="0.25">
      <c r="A9" s="23">
        <v>1093791170</v>
      </c>
      <c r="B9" s="30" t="s">
        <v>24</v>
      </c>
      <c r="C9" s="23" t="s">
        <v>2151</v>
      </c>
      <c r="D9" s="27">
        <v>4211.47</v>
      </c>
      <c r="E9" s="27">
        <v>306.42</v>
      </c>
      <c r="F9" s="88">
        <v>8.1000000000000003E-2</v>
      </c>
      <c r="G9" s="89">
        <v>0.116613966</v>
      </c>
      <c r="H9" s="27">
        <v>53.380112750081288</v>
      </c>
      <c r="I9" s="157" t="s">
        <v>1957</v>
      </c>
      <c r="J9" s="87">
        <v>1.1356999999999999</v>
      </c>
      <c r="K9" s="24">
        <f t="shared" si="0"/>
        <v>5647.1471693612457</v>
      </c>
      <c r="L9" s="23" t="s">
        <v>2421</v>
      </c>
      <c r="M9" s="23" t="s">
        <v>2422</v>
      </c>
      <c r="N9" s="28" t="s">
        <v>2408</v>
      </c>
      <c r="O9" s="28" t="e">
        <v>#N/A</v>
      </c>
      <c r="P9" s="29">
        <v>45931</v>
      </c>
      <c r="Q9" s="91"/>
      <c r="R9" s="24"/>
      <c r="S9" s="25"/>
    </row>
    <row r="10" spans="1:19" s="23" customFormat="1" ht="15.75" x14ac:dyDescent="0.25">
      <c r="A10" s="23">
        <v>1699726695</v>
      </c>
      <c r="B10" s="30" t="s">
        <v>36</v>
      </c>
      <c r="C10" s="23" t="s">
        <v>1988</v>
      </c>
      <c r="D10" s="27">
        <v>4211.47</v>
      </c>
      <c r="E10" s="27">
        <v>306.42</v>
      </c>
      <c r="F10" s="88">
        <v>0.112</v>
      </c>
      <c r="G10" s="89">
        <v>9.9515760000000002E-3</v>
      </c>
      <c r="H10" s="27">
        <v>48.35795977692365</v>
      </c>
      <c r="I10" s="157" t="s">
        <v>1957</v>
      </c>
      <c r="J10" s="87">
        <v>1.1356999999999999</v>
      </c>
      <c r="K10" s="24">
        <f t="shared" si="0"/>
        <v>5136.9845334212214</v>
      </c>
      <c r="L10" s="23" t="s">
        <v>2768</v>
      </c>
      <c r="M10" s="23" t="s">
        <v>2769</v>
      </c>
      <c r="N10" s="28" t="s">
        <v>2770</v>
      </c>
      <c r="O10" s="28" t="e">
        <v>#N/A</v>
      </c>
      <c r="P10" s="29">
        <v>45931</v>
      </c>
      <c r="Q10" s="91"/>
      <c r="R10" s="24"/>
      <c r="S10" s="25"/>
    </row>
    <row r="11" spans="1:19" s="23" customFormat="1" ht="15.75" x14ac:dyDescent="0.25">
      <c r="A11" s="23">
        <v>1871543215</v>
      </c>
      <c r="B11" s="30" t="s">
        <v>40</v>
      </c>
      <c r="C11" s="23" t="s">
        <v>2326</v>
      </c>
      <c r="D11" s="27">
        <v>4211.47</v>
      </c>
      <c r="E11" s="27">
        <v>306.42</v>
      </c>
      <c r="F11" s="88">
        <v>0.13600000000000001</v>
      </c>
      <c r="G11" s="89">
        <v>0.323693493</v>
      </c>
      <c r="H11" s="27">
        <v>104.77670936257876</v>
      </c>
      <c r="I11" s="157" t="s">
        <v>1957</v>
      </c>
      <c r="J11" s="87">
        <v>1.1356999999999999</v>
      </c>
      <c r="K11" s="24">
        <f t="shared" si="0"/>
        <v>6637.6016054894208</v>
      </c>
      <c r="L11" s="23" t="s">
        <v>2867</v>
      </c>
      <c r="M11" s="23" t="s">
        <v>2868</v>
      </c>
      <c r="N11" s="28" t="s">
        <v>1991</v>
      </c>
      <c r="O11" s="28" t="e">
        <v>#N/A</v>
      </c>
      <c r="P11" s="29">
        <v>45931</v>
      </c>
      <c r="Q11" s="91"/>
      <c r="R11" s="24"/>
      <c r="S11" s="25"/>
    </row>
    <row r="12" spans="1:19" s="23" customFormat="1" ht="15.75" x14ac:dyDescent="0.25">
      <c r="A12" s="23">
        <v>1184654923</v>
      </c>
      <c r="B12" s="26" t="s">
        <v>26</v>
      </c>
      <c r="C12" s="23" t="s">
        <v>1992</v>
      </c>
      <c r="D12" s="27">
        <v>4211.47</v>
      </c>
      <c r="E12" s="27">
        <v>306.42</v>
      </c>
      <c r="F12" s="88">
        <v>6.5000000000000002E-2</v>
      </c>
      <c r="G12" s="89">
        <v>4.0178468000000002E-2</v>
      </c>
      <c r="H12" s="27">
        <v>77.867439376613575</v>
      </c>
      <c r="I12" s="157" t="s">
        <v>1957</v>
      </c>
      <c r="J12" s="87">
        <v>1.1356999999999999</v>
      </c>
      <c r="K12" s="24">
        <f t="shared" si="0"/>
        <v>5281.5587446215741</v>
      </c>
      <c r="L12" s="23" t="s">
        <v>2470</v>
      </c>
      <c r="M12" s="23" t="s">
        <v>2471</v>
      </c>
      <c r="N12" s="28" t="s">
        <v>1991</v>
      </c>
      <c r="O12" s="28" t="e">
        <v>#N/A</v>
      </c>
      <c r="P12" s="29">
        <v>45931</v>
      </c>
      <c r="Q12" s="91"/>
      <c r="R12" s="24"/>
      <c r="S12" s="25"/>
    </row>
    <row r="13" spans="1:19" s="23" customFormat="1" ht="15.75" x14ac:dyDescent="0.25">
      <c r="A13" s="23">
        <v>1568493922</v>
      </c>
      <c r="B13" s="26" t="s">
        <v>35</v>
      </c>
      <c r="C13" s="23" t="s">
        <v>2265</v>
      </c>
      <c r="D13" s="27">
        <v>4211.47</v>
      </c>
      <c r="E13" s="27">
        <v>306.42</v>
      </c>
      <c r="F13" s="88">
        <v>9.4E-2</v>
      </c>
      <c r="G13" s="89">
        <v>0</v>
      </c>
      <c r="H13" s="27">
        <v>70.7715185031592</v>
      </c>
      <c r="I13" s="157" t="s">
        <v>1957</v>
      </c>
      <c r="J13" s="87">
        <v>1.1356999999999999</v>
      </c>
      <c r="K13" s="24">
        <f t="shared" si="0"/>
        <v>5089.3864789999998</v>
      </c>
      <c r="L13" s="23" t="s">
        <v>2706</v>
      </c>
      <c r="M13" s="23" t="s">
        <v>2707</v>
      </c>
      <c r="N13" s="28" t="s">
        <v>1991</v>
      </c>
      <c r="O13" s="28" t="e">
        <v>#N/A</v>
      </c>
      <c r="P13" s="29">
        <v>45931</v>
      </c>
      <c r="Q13" s="91"/>
      <c r="R13" s="24"/>
      <c r="S13" s="25"/>
    </row>
    <row r="14" spans="1:19" s="23" customFormat="1" ht="15.75" x14ac:dyDescent="0.25">
      <c r="A14" s="23">
        <v>1760492714</v>
      </c>
      <c r="B14" s="30" t="s">
        <v>38</v>
      </c>
      <c r="C14" s="23" t="s">
        <v>1994</v>
      </c>
      <c r="D14" s="27">
        <v>4211.47</v>
      </c>
      <c r="E14" s="27">
        <v>306.42</v>
      </c>
      <c r="F14" s="88">
        <v>0.221</v>
      </c>
      <c r="G14" s="89">
        <v>5.5142309E-2</v>
      </c>
      <c r="H14" s="27">
        <v>53.645143736422298</v>
      </c>
      <c r="I14" s="157" t="s">
        <v>1957</v>
      </c>
      <c r="J14" s="87">
        <v>1.1356999999999999</v>
      </c>
      <c r="K14" s="24">
        <f t="shared" si="0"/>
        <v>5353.1302945216612</v>
      </c>
      <c r="L14" s="23" t="s">
        <v>2797</v>
      </c>
      <c r="M14" s="23" t="s">
        <v>2798</v>
      </c>
      <c r="N14" s="28" t="s">
        <v>2450</v>
      </c>
      <c r="O14" s="28" t="e">
        <v>#N/A</v>
      </c>
      <c r="P14" s="29">
        <v>45931</v>
      </c>
      <c r="Q14" s="91"/>
      <c r="R14" s="24"/>
      <c r="S14" s="25"/>
    </row>
    <row r="15" spans="1:19" s="23" customFormat="1" ht="15.75" x14ac:dyDescent="0.25">
      <c r="A15" s="23">
        <v>1144397134</v>
      </c>
      <c r="B15" s="30" t="s">
        <v>25</v>
      </c>
      <c r="C15" s="23" t="s">
        <v>1995</v>
      </c>
      <c r="D15" s="27">
        <v>4211.47</v>
      </c>
      <c r="E15" s="27">
        <v>306.42</v>
      </c>
      <c r="F15" s="88">
        <v>0.16200000000000001</v>
      </c>
      <c r="G15" s="89">
        <v>2.2934869999999999E-3</v>
      </c>
      <c r="H15" s="27">
        <v>53.77261248141162</v>
      </c>
      <c r="I15" s="157" t="s">
        <v>1957</v>
      </c>
      <c r="J15" s="87">
        <v>1.1356999999999999</v>
      </c>
      <c r="K15" s="24">
        <f t="shared" si="0"/>
        <v>5100.3561504410227</v>
      </c>
      <c r="L15" s="23" t="s">
        <v>2448</v>
      </c>
      <c r="M15" s="23" t="s">
        <v>2449</v>
      </c>
      <c r="N15" s="28" t="s">
        <v>2450</v>
      </c>
      <c r="O15" s="28" t="e">
        <v>#N/A</v>
      </c>
      <c r="P15" s="29">
        <v>45931</v>
      </c>
      <c r="Q15" s="91"/>
      <c r="R15" s="24"/>
      <c r="S15" s="25"/>
    </row>
    <row r="16" spans="1:19" s="23" customFormat="1" ht="15.75" x14ac:dyDescent="0.25">
      <c r="A16" s="23">
        <v>1477531580</v>
      </c>
      <c r="B16" s="26" t="s">
        <v>32</v>
      </c>
      <c r="C16" s="23" t="s">
        <v>2237</v>
      </c>
      <c r="D16" s="27">
        <v>4211.47</v>
      </c>
      <c r="E16" s="27">
        <v>306.42</v>
      </c>
      <c r="F16" s="88">
        <v>0.14299999999999999</v>
      </c>
      <c r="G16" s="89">
        <v>0.27067350600000001</v>
      </c>
      <c r="H16" s="27">
        <v>52.547637176567235</v>
      </c>
      <c r="I16" s="157" t="s">
        <v>1957</v>
      </c>
      <c r="J16" s="87">
        <v>1.1356999999999999</v>
      </c>
      <c r="K16" s="24">
        <f t="shared" si="0"/>
        <v>6384.0087849514057</v>
      </c>
      <c r="L16" s="23" t="s">
        <v>2648</v>
      </c>
      <c r="M16" s="23" t="s">
        <v>2649</v>
      </c>
      <c r="N16" s="28" t="s">
        <v>2450</v>
      </c>
      <c r="O16" s="28" t="e">
        <v>#N/A</v>
      </c>
      <c r="P16" s="29">
        <v>45931</v>
      </c>
      <c r="Q16" s="91"/>
      <c r="R16" s="24"/>
      <c r="S16" s="25"/>
    </row>
    <row r="17" spans="1:19" s="23" customFormat="1" ht="15.75" x14ac:dyDescent="0.25">
      <c r="A17" s="23">
        <v>1417946021</v>
      </c>
      <c r="B17" s="26" t="s">
        <v>29</v>
      </c>
      <c r="C17" s="23" t="s">
        <v>1996</v>
      </c>
      <c r="D17" s="27">
        <v>4211.47</v>
      </c>
      <c r="E17" s="27">
        <v>306.42</v>
      </c>
      <c r="F17" s="88">
        <v>0.16600000000000001</v>
      </c>
      <c r="G17" s="89">
        <v>0.12802164499999999</v>
      </c>
      <c r="H17" s="27">
        <v>66.502573045404787</v>
      </c>
      <c r="I17" s="157" t="s">
        <v>1957</v>
      </c>
      <c r="J17" s="87">
        <v>1.1356999999999999</v>
      </c>
      <c r="K17" s="24">
        <f t="shared" si="0"/>
        <v>5701.7097156214386</v>
      </c>
      <c r="L17" s="23" t="s">
        <v>2603</v>
      </c>
      <c r="M17" s="23" t="s">
        <v>2604</v>
      </c>
      <c r="N17" s="28" t="s">
        <v>2450</v>
      </c>
      <c r="O17" s="28" t="e">
        <v>#N/A</v>
      </c>
      <c r="P17" s="29">
        <v>45931</v>
      </c>
      <c r="Q17" s="91"/>
      <c r="R17" s="24"/>
      <c r="S17" s="25"/>
    </row>
    <row r="18" spans="1:19" s="23" customFormat="1" ht="15.75" x14ac:dyDescent="0.25">
      <c r="A18" s="23">
        <v>1396790200</v>
      </c>
      <c r="B18" s="26" t="s">
        <v>28</v>
      </c>
      <c r="C18" s="23" t="s">
        <v>1997</v>
      </c>
      <c r="D18" s="27">
        <v>4211.47</v>
      </c>
      <c r="E18" s="27">
        <v>306.42</v>
      </c>
      <c r="F18" s="88">
        <v>0.06</v>
      </c>
      <c r="G18" s="89">
        <v>5.7973477000000002E-2</v>
      </c>
      <c r="H18" s="27">
        <v>56.302899163849524</v>
      </c>
      <c r="I18" s="157" t="s">
        <v>1957</v>
      </c>
      <c r="J18" s="87">
        <v>1.1356999999999999</v>
      </c>
      <c r="K18" s="24">
        <f t="shared" si="0"/>
        <v>5366.6716761620773</v>
      </c>
      <c r="L18" s="23" t="s">
        <v>2590</v>
      </c>
      <c r="M18" s="23" t="s">
        <v>2591</v>
      </c>
      <c r="N18" s="28" t="s">
        <v>2450</v>
      </c>
      <c r="O18" s="28" t="e">
        <v>#N/A</v>
      </c>
      <c r="P18" s="29">
        <v>45931</v>
      </c>
      <c r="Q18" s="91"/>
      <c r="R18" s="24"/>
      <c r="S18" s="25"/>
    </row>
    <row r="19" spans="1:19" s="23" customFormat="1" ht="15.75" x14ac:dyDescent="0.25">
      <c r="A19" s="23">
        <v>1467517235</v>
      </c>
      <c r="B19" s="26" t="s">
        <v>31</v>
      </c>
      <c r="C19" s="23" t="s">
        <v>2235</v>
      </c>
      <c r="D19" s="27">
        <v>4211.47</v>
      </c>
      <c r="E19" s="27">
        <v>306.42</v>
      </c>
      <c r="F19" s="88">
        <v>0.27200000000000002</v>
      </c>
      <c r="G19" s="89">
        <v>0</v>
      </c>
      <c r="H19" s="27">
        <v>57.590180554214541</v>
      </c>
      <c r="I19" s="157" t="s">
        <v>1957</v>
      </c>
      <c r="J19" s="87">
        <v>1.1356999999999999</v>
      </c>
      <c r="K19" s="24">
        <f t="shared" si="0"/>
        <v>5089.3864789999998</v>
      </c>
      <c r="L19" s="23" t="s">
        <v>2645</v>
      </c>
      <c r="M19" s="23" t="s">
        <v>2646</v>
      </c>
      <c r="N19" s="28" t="s">
        <v>1999</v>
      </c>
      <c r="O19" s="28" t="e">
        <v>#N/A</v>
      </c>
      <c r="P19" s="29">
        <v>45931</v>
      </c>
      <c r="Q19" s="91"/>
      <c r="R19" s="24"/>
      <c r="S19" s="25"/>
    </row>
    <row r="20" spans="1:19" s="23" customFormat="1" ht="15.75" x14ac:dyDescent="0.25">
      <c r="A20" s="23">
        <v>1215947387</v>
      </c>
      <c r="B20" s="26" t="s">
        <v>2182</v>
      </c>
      <c r="C20" s="23" t="s">
        <v>2183</v>
      </c>
      <c r="D20" s="27">
        <v>4211.47</v>
      </c>
      <c r="E20" s="27">
        <v>306.42</v>
      </c>
      <c r="F20" s="88">
        <v>0.28699999999999998</v>
      </c>
      <c r="G20" s="89">
        <v>0</v>
      </c>
      <c r="H20" s="27">
        <v>0</v>
      </c>
      <c r="I20" s="157" t="s">
        <v>1954</v>
      </c>
      <c r="J20" s="87">
        <v>1.0247999999999999</v>
      </c>
      <c r="K20" s="24">
        <f t="shared" si="0"/>
        <v>4622.3344560000005</v>
      </c>
      <c r="L20" s="23" t="s">
        <v>2495</v>
      </c>
      <c r="M20" s="23" t="s">
        <v>2496</v>
      </c>
      <c r="N20" s="28" t="s">
        <v>1999</v>
      </c>
      <c r="O20" s="28" t="e">
        <v>#N/A</v>
      </c>
      <c r="P20" s="29">
        <v>45931</v>
      </c>
      <c r="Q20" s="91"/>
      <c r="R20" s="24"/>
      <c r="S20" s="25"/>
    </row>
    <row r="21" spans="1:19" s="23" customFormat="1" ht="15.75" x14ac:dyDescent="0.25">
      <c r="A21" s="23">
        <v>1427145176</v>
      </c>
      <c r="B21" s="26" t="s">
        <v>30</v>
      </c>
      <c r="C21" s="23" t="s">
        <v>2221</v>
      </c>
      <c r="D21" s="27">
        <v>4211.47</v>
      </c>
      <c r="E21" s="27">
        <v>306.42</v>
      </c>
      <c r="F21" s="88">
        <v>0.23499999999999999</v>
      </c>
      <c r="G21" s="89">
        <v>0.28907970300000002</v>
      </c>
      <c r="H21" s="27">
        <v>61.813287416060838</v>
      </c>
      <c r="I21" s="157" t="s">
        <v>1957</v>
      </c>
      <c r="J21" s="87">
        <v>1.1356999999999999</v>
      </c>
      <c r="K21" s="24">
        <f t="shared" si="0"/>
        <v>6472.0450082082771</v>
      </c>
      <c r="L21" s="23" t="s">
        <v>2619</v>
      </c>
      <c r="M21" s="23" t="s">
        <v>2569</v>
      </c>
      <c r="N21" s="28" t="s">
        <v>2570</v>
      </c>
      <c r="O21" s="28">
        <v>0</v>
      </c>
      <c r="P21" s="29">
        <v>45931</v>
      </c>
      <c r="Q21" s="91"/>
      <c r="R21" s="24"/>
      <c r="S21" s="25"/>
    </row>
    <row r="22" spans="1:19" s="23" customFormat="1" ht="15.75" x14ac:dyDescent="0.25">
      <c r="A22" s="23">
        <v>1366492977</v>
      </c>
      <c r="B22" s="26" t="s">
        <v>27</v>
      </c>
      <c r="C22" s="23" t="s">
        <v>2000</v>
      </c>
      <c r="D22" s="27">
        <v>4211.47</v>
      </c>
      <c r="E22" s="27">
        <v>306.42</v>
      </c>
      <c r="F22" s="88">
        <v>0.29299999999999998</v>
      </c>
      <c r="G22" s="89">
        <v>9.7351980000000005E-3</v>
      </c>
      <c r="H22" s="27">
        <v>55.438045490589936</v>
      </c>
      <c r="I22" s="157" t="s">
        <v>1957</v>
      </c>
      <c r="J22" s="87">
        <v>1.1356999999999999</v>
      </c>
      <c r="K22" s="24">
        <f t="shared" si="0"/>
        <v>5135.9496047004286</v>
      </c>
      <c r="L22" s="23" t="s">
        <v>2568</v>
      </c>
      <c r="M22" s="23" t="s">
        <v>2569</v>
      </c>
      <c r="N22" s="28" t="s">
        <v>2570</v>
      </c>
      <c r="O22" s="28">
        <v>0</v>
      </c>
      <c r="P22" s="29">
        <v>45931</v>
      </c>
      <c r="Q22" s="91"/>
      <c r="R22" s="24"/>
      <c r="S22" s="25"/>
    </row>
    <row r="23" spans="1:19" s="23" customFormat="1" ht="15.75" x14ac:dyDescent="0.25">
      <c r="A23" s="23">
        <v>1548378235</v>
      </c>
      <c r="B23" s="26" t="s">
        <v>33</v>
      </c>
      <c r="C23" s="23" t="s">
        <v>2260</v>
      </c>
      <c r="D23" s="27">
        <v>4211.47</v>
      </c>
      <c r="E23" s="27">
        <v>306.42</v>
      </c>
      <c r="F23" s="88">
        <v>0.24399999999999999</v>
      </c>
      <c r="G23" s="89">
        <v>0.24756642400000001</v>
      </c>
      <c r="H23" s="27">
        <v>59.515437645005214</v>
      </c>
      <c r="I23" s="157" t="s">
        <v>1957</v>
      </c>
      <c r="J23" s="87">
        <v>1.1356999999999999</v>
      </c>
      <c r="K23" s="24">
        <f t="shared" si="0"/>
        <v>6273.4883863179011</v>
      </c>
      <c r="L23" s="23" t="s">
        <v>2693</v>
      </c>
      <c r="M23" s="23" t="s">
        <v>2569</v>
      </c>
      <c r="N23" s="28" t="s">
        <v>2570</v>
      </c>
      <c r="O23" s="28">
        <v>0</v>
      </c>
      <c r="P23" s="29">
        <v>45931</v>
      </c>
      <c r="Q23" s="91"/>
      <c r="R23" s="24"/>
      <c r="S23" s="25"/>
    </row>
    <row r="24" spans="1:19" s="23" customFormat="1" ht="15.75" x14ac:dyDescent="0.25">
      <c r="A24" s="23">
        <v>1912939703</v>
      </c>
      <c r="B24" s="26" t="s">
        <v>2337</v>
      </c>
      <c r="C24" s="23" t="s">
        <v>2338</v>
      </c>
      <c r="D24" s="27">
        <v>4211.47</v>
      </c>
      <c r="E24" s="27">
        <v>306.42</v>
      </c>
      <c r="F24" s="88">
        <v>0.24199999999999999</v>
      </c>
      <c r="G24" s="89">
        <v>0</v>
      </c>
      <c r="H24" s="27">
        <v>0</v>
      </c>
      <c r="I24" s="157" t="s">
        <v>1954</v>
      </c>
      <c r="J24" s="87">
        <v>1.0247999999999999</v>
      </c>
      <c r="K24" s="24">
        <f t="shared" si="0"/>
        <v>4622.3344560000005</v>
      </c>
      <c r="L24" s="23" t="s">
        <v>2893</v>
      </c>
      <c r="M24" s="23" t="s">
        <v>2569</v>
      </c>
      <c r="N24" s="28" t="s">
        <v>2570</v>
      </c>
      <c r="O24" s="28">
        <v>0</v>
      </c>
      <c r="P24" s="29">
        <v>45931</v>
      </c>
      <c r="Q24" s="91"/>
      <c r="R24" s="24"/>
      <c r="S24" s="25"/>
    </row>
    <row r="25" spans="1:19" s="23" customFormat="1" ht="15.75" x14ac:dyDescent="0.25">
      <c r="A25" s="23">
        <v>1184709057</v>
      </c>
      <c r="B25" s="26" t="s">
        <v>1730</v>
      </c>
      <c r="C25" s="23" t="s">
        <v>2170</v>
      </c>
      <c r="D25" s="27">
        <v>4211.47</v>
      </c>
      <c r="E25" s="27">
        <v>306.42</v>
      </c>
      <c r="F25" s="88">
        <v>0.115</v>
      </c>
      <c r="G25" s="89">
        <v>5.9822087000000003E-2</v>
      </c>
      <c r="H25" s="27">
        <v>48.457590525151289</v>
      </c>
      <c r="I25" s="157" t="s">
        <v>1957</v>
      </c>
      <c r="J25" s="87">
        <v>1.1356999999999999</v>
      </c>
      <c r="K25" s="24">
        <f t="shared" si="0"/>
        <v>5375.5135158248213</v>
      </c>
      <c r="L25" s="23" t="s">
        <v>2476</v>
      </c>
      <c r="M25" s="23" t="s">
        <v>2477</v>
      </c>
      <c r="N25" s="28" t="s">
        <v>2005</v>
      </c>
      <c r="O25" s="28" t="e">
        <v>#N/A</v>
      </c>
      <c r="P25" s="29">
        <v>45931</v>
      </c>
      <c r="Q25" s="91"/>
      <c r="R25" s="24"/>
      <c r="S25" s="25"/>
    </row>
    <row r="26" spans="1:19" s="23" customFormat="1" ht="15.75" x14ac:dyDescent="0.25">
      <c r="A26" s="23">
        <v>1306938071</v>
      </c>
      <c r="B26" s="26" t="s">
        <v>1763</v>
      </c>
      <c r="C26" s="23" t="s">
        <v>2001</v>
      </c>
      <c r="D26" s="27">
        <v>4211.47</v>
      </c>
      <c r="E26" s="27">
        <v>306.42</v>
      </c>
      <c r="F26" s="88">
        <v>0.13800000000000001</v>
      </c>
      <c r="G26" s="89">
        <v>2.2949535E-2</v>
      </c>
      <c r="H26" s="27">
        <v>54.354741249749075</v>
      </c>
      <c r="I26" s="157" t="s">
        <v>1957</v>
      </c>
      <c r="J26" s="87">
        <v>1.1356999999999999</v>
      </c>
      <c r="K26" s="24">
        <f t="shared" si="0"/>
        <v>5199.153335613637</v>
      </c>
      <c r="L26" s="23" t="s">
        <v>2539</v>
      </c>
      <c r="M26" s="23" t="s">
        <v>2477</v>
      </c>
      <c r="N26" s="28" t="s">
        <v>2005</v>
      </c>
      <c r="O26" s="28">
        <v>0</v>
      </c>
      <c r="P26" s="29">
        <v>45931</v>
      </c>
      <c r="Q26" s="91"/>
      <c r="R26" s="24"/>
      <c r="S26" s="25"/>
    </row>
    <row r="27" spans="1:19" s="23" customFormat="1" ht="15.75" x14ac:dyDescent="0.25">
      <c r="A27" s="23">
        <v>1558302570</v>
      </c>
      <c r="B27" s="26" t="s">
        <v>1837</v>
      </c>
      <c r="C27" s="23" t="s">
        <v>2003</v>
      </c>
      <c r="D27" s="27">
        <v>4211.47</v>
      </c>
      <c r="E27" s="27">
        <v>306.42</v>
      </c>
      <c r="F27" s="88">
        <v>0.20300000000000001</v>
      </c>
      <c r="G27" s="89">
        <v>1.8404792999999999E-2</v>
      </c>
      <c r="H27" s="27">
        <v>50.312422856250315</v>
      </c>
      <c r="I27" s="157" t="s">
        <v>1957</v>
      </c>
      <c r="J27" s="87">
        <v>1.1356999999999999</v>
      </c>
      <c r="K27" s="24">
        <f t="shared" si="0"/>
        <v>5177.4159869719342</v>
      </c>
      <c r="L27" s="23" t="s">
        <v>2694</v>
      </c>
      <c r="M27" s="23" t="s">
        <v>2695</v>
      </c>
      <c r="N27" s="28" t="s">
        <v>2005</v>
      </c>
      <c r="O27" s="28" t="e">
        <v>#N/A</v>
      </c>
      <c r="P27" s="29">
        <v>45931</v>
      </c>
      <c r="Q27" s="91"/>
      <c r="R27" s="24"/>
      <c r="S27" s="25"/>
    </row>
    <row r="28" spans="1:19" s="23" customFormat="1" ht="15.75" x14ac:dyDescent="0.25">
      <c r="A28" s="23">
        <v>1295702728</v>
      </c>
      <c r="B28" s="26" t="s">
        <v>1758</v>
      </c>
      <c r="C28" s="23" t="s">
        <v>2197</v>
      </c>
      <c r="D28" s="27">
        <v>4211.47</v>
      </c>
      <c r="E28" s="27">
        <v>306.42</v>
      </c>
      <c r="F28" s="88">
        <v>0.20200000000000001</v>
      </c>
      <c r="G28" s="89">
        <v>0</v>
      </c>
      <c r="H28" s="27">
        <v>61.420456753630823</v>
      </c>
      <c r="I28" s="157" t="s">
        <v>1957</v>
      </c>
      <c r="J28" s="87">
        <v>1.1356999999999999</v>
      </c>
      <c r="K28" s="24">
        <f t="shared" si="0"/>
        <v>5089.3864789999998</v>
      </c>
      <c r="L28" s="23" t="s">
        <v>2530</v>
      </c>
      <c r="M28" s="23" t="s">
        <v>2531</v>
      </c>
      <c r="N28" s="28" t="s">
        <v>2005</v>
      </c>
      <c r="O28" s="28" t="e">
        <v>#N/A</v>
      </c>
      <c r="P28" s="29">
        <v>45931</v>
      </c>
      <c r="Q28" s="91"/>
      <c r="R28" s="24"/>
      <c r="S28" s="25"/>
    </row>
    <row r="29" spans="1:19" s="23" customFormat="1" ht="15.75" x14ac:dyDescent="0.25">
      <c r="A29" s="23">
        <v>1720078041</v>
      </c>
      <c r="B29" s="26" t="s">
        <v>1881</v>
      </c>
      <c r="C29" s="23" t="s">
        <v>2297</v>
      </c>
      <c r="D29" s="27">
        <v>4211.47</v>
      </c>
      <c r="E29" s="27">
        <v>306.42</v>
      </c>
      <c r="F29" s="88">
        <v>0.16400000000000001</v>
      </c>
      <c r="G29" s="89">
        <v>0</v>
      </c>
      <c r="H29" s="27">
        <v>48.354424256014482</v>
      </c>
      <c r="I29" s="157" t="s">
        <v>1957</v>
      </c>
      <c r="J29" s="87">
        <v>1.1356999999999999</v>
      </c>
      <c r="K29" s="24">
        <f t="shared" si="0"/>
        <v>5089.3864789999998</v>
      </c>
      <c r="L29" s="23" t="s">
        <v>2783</v>
      </c>
      <c r="M29" s="23" t="s">
        <v>2784</v>
      </c>
      <c r="N29" s="28" t="s">
        <v>2005</v>
      </c>
      <c r="O29" s="28" t="e">
        <v>#N/A</v>
      </c>
      <c r="P29" s="29">
        <v>45931</v>
      </c>
      <c r="Q29" s="91"/>
      <c r="R29" s="24"/>
      <c r="S29" s="25"/>
    </row>
    <row r="30" spans="1:19" s="23" customFormat="1" ht="15.75" x14ac:dyDescent="0.25">
      <c r="A30" s="23">
        <v>1053424648</v>
      </c>
      <c r="B30" s="26" t="s">
        <v>1693</v>
      </c>
      <c r="C30" s="23" t="s">
        <v>2004</v>
      </c>
      <c r="D30" s="27">
        <v>4211.47</v>
      </c>
      <c r="E30" s="27">
        <v>306.42</v>
      </c>
      <c r="F30" s="88">
        <v>0.26100000000000001</v>
      </c>
      <c r="G30" s="89">
        <v>0</v>
      </c>
      <c r="H30" s="27">
        <v>35.423322116914221</v>
      </c>
      <c r="I30" s="157" t="s">
        <v>1955</v>
      </c>
      <c r="J30" s="87">
        <v>0.82809999999999995</v>
      </c>
      <c r="K30" s="24">
        <f t="shared" si="0"/>
        <v>3793.9383069999999</v>
      </c>
      <c r="L30" s="23" t="s">
        <v>2392</v>
      </c>
      <c r="M30" s="23" t="s">
        <v>2393</v>
      </c>
      <c r="N30" s="28" t="s">
        <v>2005</v>
      </c>
      <c r="O30" s="28" t="e">
        <v>#N/A</v>
      </c>
      <c r="P30" s="29">
        <v>45931</v>
      </c>
      <c r="Q30" s="91"/>
      <c r="R30" s="24"/>
      <c r="S30" s="25"/>
    </row>
    <row r="31" spans="1:19" s="23" customFormat="1" ht="15.75" x14ac:dyDescent="0.25">
      <c r="A31" s="23">
        <v>1285662239</v>
      </c>
      <c r="B31" s="26" t="s">
        <v>1753</v>
      </c>
      <c r="C31" s="23" t="s">
        <v>2193</v>
      </c>
      <c r="D31" s="27">
        <v>4211.47</v>
      </c>
      <c r="E31" s="27">
        <v>306.42</v>
      </c>
      <c r="F31" s="88">
        <v>0.188</v>
      </c>
      <c r="G31" s="89">
        <v>6.0437498999999999E-2</v>
      </c>
      <c r="H31" s="27">
        <v>49.609112731662066</v>
      </c>
      <c r="I31" s="157" t="s">
        <v>1957</v>
      </c>
      <c r="J31" s="87">
        <v>1.1356999999999999</v>
      </c>
      <c r="K31" s="24">
        <f t="shared" si="0"/>
        <v>5378.4570107915961</v>
      </c>
      <c r="L31" s="23" t="s">
        <v>2522</v>
      </c>
      <c r="M31" s="23" t="s">
        <v>2523</v>
      </c>
      <c r="N31" s="28" t="s">
        <v>2005</v>
      </c>
      <c r="O31" s="28">
        <v>0</v>
      </c>
      <c r="P31" s="29">
        <v>45931</v>
      </c>
      <c r="Q31" s="91"/>
      <c r="R31" s="24"/>
      <c r="S31" s="25"/>
    </row>
    <row r="32" spans="1:19" s="23" customFormat="1" ht="15.75" x14ac:dyDescent="0.25">
      <c r="A32" s="23">
        <v>1649367269</v>
      </c>
      <c r="B32" s="26" t="s">
        <v>1867</v>
      </c>
      <c r="C32" s="23" t="s">
        <v>2286</v>
      </c>
      <c r="D32" s="27">
        <v>4211.47</v>
      </c>
      <c r="E32" s="27">
        <v>306.42</v>
      </c>
      <c r="F32" s="88">
        <v>0.19600000000000001</v>
      </c>
      <c r="G32" s="89">
        <v>0</v>
      </c>
      <c r="H32" s="27">
        <v>50.830900514624204</v>
      </c>
      <c r="I32" s="157" t="s">
        <v>1957</v>
      </c>
      <c r="J32" s="87">
        <v>1.1356999999999999</v>
      </c>
      <c r="K32" s="24">
        <f t="shared" si="0"/>
        <v>5089.3864789999998</v>
      </c>
      <c r="L32" s="23" t="s">
        <v>2753</v>
      </c>
      <c r="M32" s="23" t="s">
        <v>2754</v>
      </c>
      <c r="N32" s="28" t="s">
        <v>2005</v>
      </c>
      <c r="O32" s="28" t="e">
        <v>#N/A</v>
      </c>
      <c r="P32" s="29">
        <v>45931</v>
      </c>
      <c r="Q32" s="91"/>
      <c r="R32" s="24"/>
      <c r="S32" s="25"/>
    </row>
    <row r="33" spans="1:19" s="23" customFormat="1" ht="15.75" x14ac:dyDescent="0.25">
      <c r="A33" s="23">
        <v>1740772268</v>
      </c>
      <c r="B33" s="26" t="s">
        <v>1966</v>
      </c>
      <c r="C33" s="23" t="s">
        <v>2300</v>
      </c>
      <c r="D33" s="27">
        <v>4211.47</v>
      </c>
      <c r="E33" s="27">
        <v>306.42</v>
      </c>
      <c r="F33" s="88">
        <v>0.13</v>
      </c>
      <c r="G33" s="89">
        <v>0</v>
      </c>
      <c r="H33" s="27">
        <v>51.682832955771595</v>
      </c>
      <c r="I33" s="27" t="s">
        <v>1957</v>
      </c>
      <c r="J33" s="87">
        <v>1.1356999999999999</v>
      </c>
      <c r="K33" s="24">
        <f t="shared" si="0"/>
        <v>5089.3864789999998</v>
      </c>
      <c r="L33" s="23" t="s">
        <v>2790</v>
      </c>
      <c r="M33" s="23" t="s">
        <v>2791</v>
      </c>
      <c r="N33" s="28" t="s">
        <v>2005</v>
      </c>
      <c r="O33" s="28" t="s">
        <v>1990</v>
      </c>
      <c r="P33" s="29">
        <v>45931</v>
      </c>
      <c r="Q33" s="91"/>
      <c r="R33" s="24"/>
      <c r="S33" s="25"/>
    </row>
    <row r="34" spans="1:19" s="23" customFormat="1" ht="15.75" x14ac:dyDescent="0.25">
      <c r="A34" s="23">
        <v>1063426823</v>
      </c>
      <c r="B34" s="26" t="s">
        <v>1696</v>
      </c>
      <c r="C34" s="23" t="s">
        <v>2140</v>
      </c>
      <c r="D34" s="27">
        <v>4211.47</v>
      </c>
      <c r="E34" s="27">
        <v>306.42</v>
      </c>
      <c r="F34" s="88">
        <v>0.214</v>
      </c>
      <c r="G34" s="89">
        <v>0</v>
      </c>
      <c r="H34" s="27">
        <v>42.63887191035554</v>
      </c>
      <c r="I34" s="157" t="s">
        <v>1956</v>
      </c>
      <c r="J34" s="87">
        <v>0.97570000000000001</v>
      </c>
      <c r="K34" s="24">
        <f t="shared" si="0"/>
        <v>4415.5512790000002</v>
      </c>
      <c r="L34" s="23" t="s">
        <v>2398</v>
      </c>
      <c r="M34" s="23" t="s">
        <v>2399</v>
      </c>
      <c r="N34" s="28" t="s">
        <v>2005</v>
      </c>
      <c r="O34" s="28" t="e">
        <v>#N/A</v>
      </c>
      <c r="P34" s="29">
        <v>45931</v>
      </c>
      <c r="Q34" s="91"/>
      <c r="R34" s="24"/>
      <c r="S34" s="25"/>
    </row>
    <row r="35" spans="1:19" s="23" customFormat="1" ht="15.75" x14ac:dyDescent="0.25">
      <c r="A35" s="23">
        <v>1700978558</v>
      </c>
      <c r="B35" s="26" t="s">
        <v>1877</v>
      </c>
      <c r="C35" s="23" t="s">
        <v>2294</v>
      </c>
      <c r="D35" s="27">
        <v>4211.47</v>
      </c>
      <c r="E35" s="27">
        <v>306.42</v>
      </c>
      <c r="F35" s="88">
        <v>0.21</v>
      </c>
      <c r="G35" s="89">
        <v>0</v>
      </c>
      <c r="H35" s="27">
        <v>51.294073658344203</v>
      </c>
      <c r="I35" s="157" t="s">
        <v>1957</v>
      </c>
      <c r="J35" s="87">
        <v>1.1356999999999999</v>
      </c>
      <c r="K35" s="24">
        <f t="shared" si="0"/>
        <v>5089.3864789999998</v>
      </c>
      <c r="L35" s="23" t="s">
        <v>2774</v>
      </c>
      <c r="M35" s="23" t="s">
        <v>2775</v>
      </c>
      <c r="N35" s="28" t="s">
        <v>2005</v>
      </c>
      <c r="O35" s="28" t="e">
        <v>#N/A</v>
      </c>
      <c r="P35" s="29">
        <v>45931</v>
      </c>
      <c r="Q35" s="91"/>
      <c r="R35" s="24"/>
      <c r="S35" s="25"/>
    </row>
    <row r="36" spans="1:19" s="23" customFormat="1" ht="15.75" x14ac:dyDescent="0.25">
      <c r="A36" s="23">
        <v>1376571323</v>
      </c>
      <c r="B36" s="26" t="s">
        <v>1784</v>
      </c>
      <c r="C36" s="23" t="s">
        <v>2006</v>
      </c>
      <c r="D36" s="27">
        <v>4211.47</v>
      </c>
      <c r="E36" s="27">
        <v>306.42</v>
      </c>
      <c r="F36" s="88">
        <v>0.19</v>
      </c>
      <c r="G36" s="89">
        <v>0.137264201</v>
      </c>
      <c r="H36" s="27">
        <v>48.825641816400356</v>
      </c>
      <c r="I36" s="157" t="s">
        <v>1957</v>
      </c>
      <c r="J36" s="87">
        <v>1.1356999999999999</v>
      </c>
      <c r="K36" s="24">
        <f t="shared" si="0"/>
        <v>5745.9165511497185</v>
      </c>
      <c r="L36" s="23" t="s">
        <v>2581</v>
      </c>
      <c r="M36" s="23" t="s">
        <v>2582</v>
      </c>
      <c r="N36" s="28" t="s">
        <v>2005</v>
      </c>
      <c r="O36" s="28" t="e">
        <v>#N/A</v>
      </c>
      <c r="P36" s="29">
        <v>45931</v>
      </c>
      <c r="Q36" s="91"/>
      <c r="R36" s="24"/>
      <c r="S36" s="25"/>
    </row>
    <row r="37" spans="1:19" s="23" customFormat="1" ht="15.75" x14ac:dyDescent="0.25">
      <c r="A37" s="23">
        <v>1245294826</v>
      </c>
      <c r="B37" s="26" t="s">
        <v>1745</v>
      </c>
      <c r="C37" s="23" t="s">
        <v>2007</v>
      </c>
      <c r="D37" s="27">
        <v>4211.47</v>
      </c>
      <c r="E37" s="27">
        <v>306.42</v>
      </c>
      <c r="F37" s="88">
        <v>0.16400000000000001</v>
      </c>
      <c r="G37" s="89">
        <v>4.8728369000000001E-2</v>
      </c>
      <c r="H37" s="27">
        <v>53.957500393183018</v>
      </c>
      <c r="I37" s="157" t="s">
        <v>1957</v>
      </c>
      <c r="J37" s="87">
        <v>1.1356999999999999</v>
      </c>
      <c r="K37" s="24">
        <f t="shared" si="0"/>
        <v>5322.4526345033428</v>
      </c>
      <c r="L37" s="23" t="s">
        <v>2507</v>
      </c>
      <c r="M37" s="23" t="s">
        <v>2508</v>
      </c>
      <c r="N37" s="28" t="s">
        <v>2005</v>
      </c>
      <c r="O37" s="28" t="e">
        <v>#N/A</v>
      </c>
      <c r="P37" s="29">
        <v>45931</v>
      </c>
      <c r="Q37" s="91"/>
      <c r="R37" s="24"/>
      <c r="S37" s="25"/>
    </row>
    <row r="38" spans="1:19" s="23" customFormat="1" ht="15.75" x14ac:dyDescent="0.25">
      <c r="A38" s="23">
        <v>1457448037</v>
      </c>
      <c r="B38" s="26" t="s">
        <v>1809</v>
      </c>
      <c r="C38" s="23" t="s">
        <v>2002</v>
      </c>
      <c r="D38" s="27">
        <v>4211.47</v>
      </c>
      <c r="E38" s="27">
        <v>306.42</v>
      </c>
      <c r="F38" s="88">
        <v>0.154</v>
      </c>
      <c r="G38" s="89">
        <v>0</v>
      </c>
      <c r="H38" s="27">
        <v>42.215325508771201</v>
      </c>
      <c r="I38" s="157" t="s">
        <v>1956</v>
      </c>
      <c r="J38" s="87">
        <v>0.97570000000000001</v>
      </c>
      <c r="K38" s="24">
        <f t="shared" si="0"/>
        <v>4415.5512790000002</v>
      </c>
      <c r="L38" s="23" t="s">
        <v>2635</v>
      </c>
      <c r="M38" s="23" t="s">
        <v>2636</v>
      </c>
      <c r="N38" s="28" t="s">
        <v>2005</v>
      </c>
      <c r="O38" s="28" t="e">
        <v>#N/A</v>
      </c>
      <c r="P38" s="29">
        <v>45931</v>
      </c>
      <c r="Q38" s="91"/>
      <c r="R38" s="24"/>
      <c r="S38" s="25"/>
    </row>
    <row r="39" spans="1:19" s="23" customFormat="1" ht="15.75" x14ac:dyDescent="0.25">
      <c r="A39" s="23">
        <v>1083692594</v>
      </c>
      <c r="B39" s="26" t="s">
        <v>1705</v>
      </c>
      <c r="C39" s="23" t="s">
        <v>2149</v>
      </c>
      <c r="D39" s="27">
        <v>4211.47</v>
      </c>
      <c r="E39" s="27">
        <v>306.42</v>
      </c>
      <c r="F39" s="88">
        <v>0.16400000000000001</v>
      </c>
      <c r="G39" s="89">
        <v>0.111907201</v>
      </c>
      <c r="H39" s="27">
        <v>49.601973665378019</v>
      </c>
      <c r="I39" s="157" t="s">
        <v>1957</v>
      </c>
      <c r="J39" s="87">
        <v>1.1356999999999999</v>
      </c>
      <c r="K39" s="24">
        <f t="shared" si="0"/>
        <v>5624.6348701417155</v>
      </c>
      <c r="L39" s="23" t="s">
        <v>2417</v>
      </c>
      <c r="M39" s="23" t="s">
        <v>2418</v>
      </c>
      <c r="N39" s="28" t="s">
        <v>2005</v>
      </c>
      <c r="O39" s="28" t="e">
        <v>#N/A</v>
      </c>
      <c r="P39" s="29">
        <v>45931</v>
      </c>
      <c r="Q39" s="91"/>
      <c r="R39" s="24"/>
      <c r="S39" s="25"/>
    </row>
    <row r="40" spans="1:19" s="23" customFormat="1" ht="15.75" x14ac:dyDescent="0.25">
      <c r="A40" s="23">
        <v>1679678486</v>
      </c>
      <c r="B40" s="26" t="s">
        <v>1873</v>
      </c>
      <c r="C40" s="23" t="s">
        <v>2292</v>
      </c>
      <c r="D40" s="27">
        <v>4211.47</v>
      </c>
      <c r="E40" s="27">
        <v>306.42</v>
      </c>
      <c r="F40" s="88">
        <v>0.2</v>
      </c>
      <c r="G40" s="89">
        <v>0</v>
      </c>
      <c r="H40" s="27">
        <v>50.013284655034319</v>
      </c>
      <c r="I40" s="157" t="s">
        <v>1957</v>
      </c>
      <c r="J40" s="87">
        <v>1.1356999999999999</v>
      </c>
      <c r="K40" s="24">
        <f t="shared" si="0"/>
        <v>5089.3864789999998</v>
      </c>
      <c r="L40" s="23" t="s">
        <v>2764</v>
      </c>
      <c r="M40" s="23" t="s">
        <v>2765</v>
      </c>
      <c r="N40" s="28" t="s">
        <v>2005</v>
      </c>
      <c r="O40" s="28" t="e">
        <v>#N/A</v>
      </c>
      <c r="P40" s="29">
        <v>45931</v>
      </c>
      <c r="Q40" s="91"/>
      <c r="R40" s="24"/>
      <c r="S40" s="25"/>
    </row>
    <row r="41" spans="1:19" s="23" customFormat="1" ht="15.75" x14ac:dyDescent="0.25">
      <c r="A41" s="23">
        <v>1053321919</v>
      </c>
      <c r="B41" s="26" t="s">
        <v>1688</v>
      </c>
      <c r="C41" s="23" t="s">
        <v>2009</v>
      </c>
      <c r="D41" s="27">
        <v>4211.47</v>
      </c>
      <c r="E41" s="27">
        <v>306.42</v>
      </c>
      <c r="F41" s="88">
        <v>0.14000000000000001</v>
      </c>
      <c r="G41" s="89">
        <v>1.8190376000000001E-2</v>
      </c>
      <c r="H41" s="27">
        <v>43.427412534041338</v>
      </c>
      <c r="I41" s="157" t="s">
        <v>1954</v>
      </c>
      <c r="J41" s="87">
        <v>1.0247999999999999</v>
      </c>
      <c r="K41" s="24">
        <f t="shared" si="0"/>
        <v>4700.842562738475</v>
      </c>
      <c r="L41" s="23" t="s">
        <v>2382</v>
      </c>
      <c r="M41" s="23" t="s">
        <v>2383</v>
      </c>
      <c r="N41" s="28" t="s">
        <v>2005</v>
      </c>
      <c r="O41" s="28">
        <v>0</v>
      </c>
      <c r="P41" s="29">
        <v>45931</v>
      </c>
      <c r="Q41" s="91"/>
      <c r="R41" s="24"/>
      <c r="S41" s="25"/>
    </row>
    <row r="42" spans="1:19" s="23" customFormat="1" ht="15.75" x14ac:dyDescent="0.25">
      <c r="A42" s="23">
        <v>1144251216</v>
      </c>
      <c r="B42" s="26" t="s">
        <v>1718</v>
      </c>
      <c r="C42" s="23" t="s">
        <v>2161</v>
      </c>
      <c r="D42" s="27">
        <v>4211.47</v>
      </c>
      <c r="E42" s="27">
        <v>306.42</v>
      </c>
      <c r="F42" s="88">
        <v>7.9000000000000001E-2</v>
      </c>
      <c r="G42" s="89">
        <v>0</v>
      </c>
      <c r="H42" s="27">
        <v>50.041714701674515</v>
      </c>
      <c r="I42" s="157" t="s">
        <v>1957</v>
      </c>
      <c r="J42" s="87">
        <v>1.1356999999999999</v>
      </c>
      <c r="K42" s="24">
        <f t="shared" si="0"/>
        <v>5089.3864789999998</v>
      </c>
      <c r="L42" s="23" t="s">
        <v>2445</v>
      </c>
      <c r="M42" s="23" t="s">
        <v>2010</v>
      </c>
      <c r="N42" s="28" t="s">
        <v>2005</v>
      </c>
      <c r="O42" s="28" t="s">
        <v>1990</v>
      </c>
      <c r="P42" s="29">
        <v>45931</v>
      </c>
      <c r="Q42" s="91"/>
      <c r="R42" s="24"/>
      <c r="S42" s="25"/>
    </row>
    <row r="43" spans="1:19" s="23" customFormat="1" ht="15.75" x14ac:dyDescent="0.25">
      <c r="A43" s="23">
        <v>1184691610</v>
      </c>
      <c r="B43" s="26" t="s">
        <v>1728</v>
      </c>
      <c r="C43" s="23" t="s">
        <v>2168</v>
      </c>
      <c r="D43" s="27">
        <v>4211.47</v>
      </c>
      <c r="E43" s="27">
        <v>306.42</v>
      </c>
      <c r="F43" s="88">
        <v>0.20100000000000001</v>
      </c>
      <c r="G43" s="89">
        <v>0</v>
      </c>
      <c r="H43" s="27">
        <v>62.301925411345614</v>
      </c>
      <c r="I43" s="157" t="s">
        <v>1957</v>
      </c>
      <c r="J43" s="87">
        <v>1.1356999999999999</v>
      </c>
      <c r="K43" s="24">
        <f t="shared" si="0"/>
        <v>5089.3864789999998</v>
      </c>
      <c r="L43" s="23" t="s">
        <v>2472</v>
      </c>
      <c r="M43" s="23" t="s">
        <v>2473</v>
      </c>
      <c r="N43" s="28" t="s">
        <v>2005</v>
      </c>
      <c r="O43" s="28">
        <v>0</v>
      </c>
      <c r="P43" s="29">
        <v>45931</v>
      </c>
      <c r="Q43" s="91"/>
      <c r="R43" s="24"/>
      <c r="S43" s="25"/>
    </row>
    <row r="44" spans="1:19" s="23" customFormat="1" ht="15.75" x14ac:dyDescent="0.25">
      <c r="A44" s="23">
        <v>1083286801</v>
      </c>
      <c r="B44" s="26" t="s">
        <v>1702</v>
      </c>
      <c r="C44" s="23" t="s">
        <v>2146</v>
      </c>
      <c r="D44" s="27">
        <v>4211.47</v>
      </c>
      <c r="E44" s="27">
        <v>306.42</v>
      </c>
      <c r="F44" s="88">
        <v>0.104</v>
      </c>
      <c r="G44" s="89">
        <v>0</v>
      </c>
      <c r="H44" s="27">
        <v>45.422741311193754</v>
      </c>
      <c r="I44" s="157" t="s">
        <v>1957</v>
      </c>
      <c r="J44" s="87">
        <v>1.1356999999999999</v>
      </c>
      <c r="K44" s="24">
        <f t="shared" si="0"/>
        <v>5089.3864789999998</v>
      </c>
      <c r="L44" s="23" t="s">
        <v>2411</v>
      </c>
      <c r="M44" s="23" t="s">
        <v>2412</v>
      </c>
      <c r="N44" s="28" t="s">
        <v>2005</v>
      </c>
      <c r="O44" s="28">
        <v>0</v>
      </c>
      <c r="P44" s="29">
        <v>45931</v>
      </c>
      <c r="Q44" s="91"/>
      <c r="R44" s="24"/>
      <c r="S44" s="25"/>
    </row>
    <row r="45" spans="1:19" s="23" customFormat="1" ht="15.75" x14ac:dyDescent="0.25">
      <c r="A45" s="23">
        <v>1144645573</v>
      </c>
      <c r="B45" s="26" t="s">
        <v>1720</v>
      </c>
      <c r="C45" s="23" t="s">
        <v>2163</v>
      </c>
      <c r="D45" s="27">
        <v>4211.47</v>
      </c>
      <c r="E45" s="27">
        <v>306.42</v>
      </c>
      <c r="F45" s="88">
        <v>7.0999999999999994E-2</v>
      </c>
      <c r="G45" s="89">
        <v>0.13897005500000001</v>
      </c>
      <c r="H45" s="27">
        <v>45.402349085052158</v>
      </c>
      <c r="I45" s="157" t="s">
        <v>1957</v>
      </c>
      <c r="J45" s="87">
        <v>1.1356999999999999</v>
      </c>
      <c r="K45" s="24">
        <f t="shared" si="0"/>
        <v>5754.0755936497862</v>
      </c>
      <c r="L45" s="23" t="s">
        <v>2451</v>
      </c>
      <c r="M45" s="23" t="s">
        <v>2452</v>
      </c>
      <c r="N45" s="28" t="s">
        <v>2005</v>
      </c>
      <c r="O45" s="28" t="e">
        <v>#N/A</v>
      </c>
      <c r="P45" s="29">
        <v>45931</v>
      </c>
      <c r="Q45" s="91"/>
      <c r="R45" s="24"/>
      <c r="S45" s="25"/>
    </row>
    <row r="46" spans="1:19" s="23" customFormat="1" ht="15.75" x14ac:dyDescent="0.25">
      <c r="A46" s="23">
        <v>1619401528</v>
      </c>
      <c r="B46" s="26" t="s">
        <v>1856</v>
      </c>
      <c r="C46" s="23" t="s">
        <v>2276</v>
      </c>
      <c r="D46" s="27">
        <v>4211.47</v>
      </c>
      <c r="E46" s="27">
        <v>306.42</v>
      </c>
      <c r="F46" s="88">
        <v>0.115</v>
      </c>
      <c r="G46" s="89">
        <v>0</v>
      </c>
      <c r="H46" s="27">
        <v>42.651579745657472</v>
      </c>
      <c r="I46" s="157" t="s">
        <v>1956</v>
      </c>
      <c r="J46" s="87">
        <v>0.97570000000000001</v>
      </c>
      <c r="K46" s="24">
        <f t="shared" si="0"/>
        <v>4415.5512790000002</v>
      </c>
      <c r="L46" s="23" t="s">
        <v>2734</v>
      </c>
      <c r="M46" s="23" t="s">
        <v>2735</v>
      </c>
      <c r="N46" s="28" t="s">
        <v>2005</v>
      </c>
      <c r="O46" s="28">
        <v>0</v>
      </c>
      <c r="P46" s="29">
        <v>45931</v>
      </c>
      <c r="Q46" s="91"/>
      <c r="R46" s="24"/>
      <c r="S46" s="25"/>
    </row>
    <row r="47" spans="1:19" s="23" customFormat="1" ht="15.75" x14ac:dyDescent="0.25">
      <c r="A47" s="23">
        <v>1982658407</v>
      </c>
      <c r="B47" s="26" t="s">
        <v>1950</v>
      </c>
      <c r="C47" s="23" t="s">
        <v>2011</v>
      </c>
      <c r="D47" s="27">
        <v>4211.47</v>
      </c>
      <c r="E47" s="27">
        <v>306.42</v>
      </c>
      <c r="F47" s="88">
        <v>0.17599999999999999</v>
      </c>
      <c r="G47" s="89">
        <v>0</v>
      </c>
      <c r="H47" s="27">
        <v>51.294027879270438</v>
      </c>
      <c r="I47" s="157" t="s">
        <v>1957</v>
      </c>
      <c r="J47" s="87">
        <v>1.1356999999999999</v>
      </c>
      <c r="K47" s="24">
        <f t="shared" si="0"/>
        <v>5089.3864789999998</v>
      </c>
      <c r="L47" s="23" t="s">
        <v>2921</v>
      </c>
      <c r="M47" s="23" t="s">
        <v>2695</v>
      </c>
      <c r="N47" s="28" t="s">
        <v>2005</v>
      </c>
      <c r="O47" s="28" t="e">
        <v>#N/A</v>
      </c>
      <c r="P47" s="29">
        <v>45931</v>
      </c>
      <c r="Q47" s="91"/>
      <c r="R47" s="24"/>
      <c r="S47" s="25"/>
    </row>
    <row r="48" spans="1:19" s="23" customFormat="1" ht="15.75" x14ac:dyDescent="0.25">
      <c r="A48" s="23">
        <v>1487760906</v>
      </c>
      <c r="B48" s="26" t="s">
        <v>1820</v>
      </c>
      <c r="C48" s="23" t="s">
        <v>2012</v>
      </c>
      <c r="D48" s="27">
        <v>4211.47</v>
      </c>
      <c r="E48" s="27">
        <v>306.42</v>
      </c>
      <c r="F48" s="88">
        <v>0.18</v>
      </c>
      <c r="G48" s="89">
        <v>3.0440091999999998E-2</v>
      </c>
      <c r="H48" s="27">
        <v>47.422968201881993</v>
      </c>
      <c r="I48" s="157" t="s">
        <v>1957</v>
      </c>
      <c r="J48" s="87">
        <v>1.1356999999999999</v>
      </c>
      <c r="K48" s="24">
        <f t="shared" si="0"/>
        <v>5234.9804186536767</v>
      </c>
      <c r="L48" s="23" t="s">
        <v>2658</v>
      </c>
      <c r="M48" s="23" t="s">
        <v>2659</v>
      </c>
      <c r="N48" s="28" t="s">
        <v>2005</v>
      </c>
      <c r="O48" s="28" t="e">
        <v>#N/A</v>
      </c>
      <c r="P48" s="29">
        <v>45931</v>
      </c>
      <c r="Q48" s="91"/>
      <c r="R48" s="24"/>
      <c r="S48" s="25"/>
    </row>
    <row r="49" spans="1:19" s="23" customFormat="1" ht="15.75" x14ac:dyDescent="0.25">
      <c r="A49" s="23">
        <v>1326078288</v>
      </c>
      <c r="B49" s="26" t="s">
        <v>1766</v>
      </c>
      <c r="C49" s="23" t="s">
        <v>2200</v>
      </c>
      <c r="D49" s="27">
        <v>4211.47</v>
      </c>
      <c r="E49" s="27">
        <v>306.42</v>
      </c>
      <c r="F49" s="88">
        <v>7.1999999999999995E-2</v>
      </c>
      <c r="G49" s="89">
        <v>3.1286318E-2</v>
      </c>
      <c r="H49" s="27">
        <v>53.943066786800316</v>
      </c>
      <c r="I49" s="157" t="s">
        <v>1957</v>
      </c>
      <c r="J49" s="87">
        <v>1.1356999999999999</v>
      </c>
      <c r="K49" s="24">
        <f t="shared" si="0"/>
        <v>5239.0278892453343</v>
      </c>
      <c r="L49" s="23" t="s">
        <v>2544</v>
      </c>
      <c r="M49" s="23" t="s">
        <v>2545</v>
      </c>
      <c r="N49" s="28" t="s">
        <v>2005</v>
      </c>
      <c r="O49" s="28" t="e">
        <v>#N/A</v>
      </c>
      <c r="P49" s="29">
        <v>45931</v>
      </c>
      <c r="Q49" s="91"/>
      <c r="R49" s="24"/>
      <c r="S49" s="25"/>
    </row>
    <row r="50" spans="1:19" s="23" customFormat="1" ht="15.75" x14ac:dyDescent="0.25">
      <c r="A50" s="23">
        <v>1588697296</v>
      </c>
      <c r="B50" s="26" t="s">
        <v>1846</v>
      </c>
      <c r="C50" s="23" t="s">
        <v>2013</v>
      </c>
      <c r="D50" s="27">
        <v>4211.47</v>
      </c>
      <c r="E50" s="27">
        <v>306.42</v>
      </c>
      <c r="F50" s="88">
        <v>9.0999999999999998E-2</v>
      </c>
      <c r="G50" s="89">
        <v>6.374846E-3</v>
      </c>
      <c r="H50" s="27">
        <v>51.030720723400457</v>
      </c>
      <c r="I50" s="157" t="s">
        <v>1957</v>
      </c>
      <c r="J50" s="87">
        <v>1.1356999999999999</v>
      </c>
      <c r="K50" s="24">
        <f t="shared" si="0"/>
        <v>5119.8771537267867</v>
      </c>
      <c r="L50" s="23" t="s">
        <v>2714</v>
      </c>
      <c r="M50" s="23" t="s">
        <v>2715</v>
      </c>
      <c r="N50" s="28" t="s">
        <v>2005</v>
      </c>
      <c r="O50" s="28">
        <v>0</v>
      </c>
      <c r="P50" s="29">
        <v>45931</v>
      </c>
      <c r="Q50" s="91"/>
      <c r="R50" s="24"/>
      <c r="S50" s="25"/>
    </row>
    <row r="51" spans="1:19" s="23" customFormat="1" ht="15.75" x14ac:dyDescent="0.25">
      <c r="A51" s="23">
        <v>1770515991</v>
      </c>
      <c r="B51" s="26" t="s">
        <v>1890</v>
      </c>
      <c r="C51" s="23" t="s">
        <v>2304</v>
      </c>
      <c r="D51" s="27">
        <v>4211.47</v>
      </c>
      <c r="E51" s="27">
        <v>306.42</v>
      </c>
      <c r="F51" s="88">
        <v>7.0999999999999994E-2</v>
      </c>
      <c r="G51" s="89">
        <v>0</v>
      </c>
      <c r="H51" s="27">
        <v>51.709647403075905</v>
      </c>
      <c r="I51" s="157" t="s">
        <v>1957</v>
      </c>
      <c r="J51" s="87">
        <v>1.1356999999999999</v>
      </c>
      <c r="K51" s="24">
        <f t="shared" si="0"/>
        <v>5089.3864789999998</v>
      </c>
      <c r="L51" s="23" t="s">
        <v>2805</v>
      </c>
      <c r="M51" s="23" t="s">
        <v>2806</v>
      </c>
      <c r="N51" s="28" t="s">
        <v>2005</v>
      </c>
      <c r="O51" s="28">
        <v>0</v>
      </c>
      <c r="P51" s="29">
        <v>45931</v>
      </c>
      <c r="Q51" s="91"/>
      <c r="R51" s="24"/>
      <c r="S51" s="25"/>
    </row>
    <row r="52" spans="1:19" s="23" customFormat="1" ht="15.75" x14ac:dyDescent="0.25">
      <c r="A52" s="23">
        <v>1952333205</v>
      </c>
      <c r="B52" s="26" t="s">
        <v>1963</v>
      </c>
      <c r="C52" s="23" t="s">
        <v>2219</v>
      </c>
      <c r="D52" s="27">
        <v>4211.47</v>
      </c>
      <c r="E52" s="27">
        <v>306.42</v>
      </c>
      <c r="F52" s="88">
        <v>0.09</v>
      </c>
      <c r="G52" s="89">
        <v>1.5183341E-2</v>
      </c>
      <c r="H52" s="27">
        <v>52.06463975266302</v>
      </c>
      <c r="I52" s="157" t="s">
        <v>1957</v>
      </c>
      <c r="J52" s="87">
        <v>1.1356999999999999</v>
      </c>
      <c r="K52" s="24">
        <f t="shared" si="0"/>
        <v>5162.0078900422259</v>
      </c>
      <c r="L52" s="23" t="s">
        <v>2935</v>
      </c>
      <c r="M52" s="23" t="s">
        <v>2806</v>
      </c>
      <c r="N52" s="28" t="s">
        <v>2005</v>
      </c>
      <c r="O52" s="28">
        <v>0</v>
      </c>
      <c r="P52" s="29">
        <v>45931</v>
      </c>
      <c r="Q52" s="91"/>
      <c r="R52" s="2"/>
      <c r="S52" s="3"/>
    </row>
    <row r="53" spans="1:19" s="23" customFormat="1" ht="15.75" x14ac:dyDescent="0.25">
      <c r="A53" s="23">
        <v>1730494816</v>
      </c>
      <c r="B53" s="26" t="s">
        <v>1884</v>
      </c>
      <c r="C53" s="23" t="s">
        <v>2299</v>
      </c>
      <c r="D53" s="27">
        <v>4211.47</v>
      </c>
      <c r="E53" s="27">
        <v>306.42</v>
      </c>
      <c r="F53" s="88">
        <v>0.2</v>
      </c>
      <c r="G53" s="89">
        <v>0</v>
      </c>
      <c r="H53" s="27">
        <v>62.90592615402231</v>
      </c>
      <c r="I53" s="157" t="s">
        <v>1957</v>
      </c>
      <c r="J53" s="87">
        <v>1.1356999999999999</v>
      </c>
      <c r="K53" s="24">
        <f t="shared" si="0"/>
        <v>5089.3864789999998</v>
      </c>
      <c r="L53" s="23" t="s">
        <v>2789</v>
      </c>
      <c r="M53" s="23" t="s">
        <v>2531</v>
      </c>
      <c r="N53" s="28" t="s">
        <v>2005</v>
      </c>
      <c r="O53" s="28" t="e">
        <v>#N/A</v>
      </c>
      <c r="P53" s="29">
        <v>45931</v>
      </c>
      <c r="Q53" s="91"/>
      <c r="R53" s="24"/>
      <c r="S53" s="25"/>
    </row>
    <row r="54" spans="1:19" s="23" customFormat="1" ht="15.75" x14ac:dyDescent="0.25">
      <c r="A54" s="23">
        <v>1386940823</v>
      </c>
      <c r="B54" s="26" t="s">
        <v>1786</v>
      </c>
      <c r="C54" s="23" t="s">
        <v>2014</v>
      </c>
      <c r="D54" s="27">
        <v>4211.47</v>
      </c>
      <c r="E54" s="27">
        <v>306.42</v>
      </c>
      <c r="F54" s="88">
        <v>0.189</v>
      </c>
      <c r="G54" s="89">
        <v>0</v>
      </c>
      <c r="H54" s="27">
        <v>58.810401187762302</v>
      </c>
      <c r="I54" s="157" t="s">
        <v>1957</v>
      </c>
      <c r="J54" s="87">
        <v>1.1356999999999999</v>
      </c>
      <c r="K54" s="24">
        <f t="shared" si="0"/>
        <v>5089.3864789999998</v>
      </c>
      <c r="L54" s="23" t="s">
        <v>2585</v>
      </c>
      <c r="M54" s="23" t="s">
        <v>2586</v>
      </c>
      <c r="N54" s="28" t="s">
        <v>2005</v>
      </c>
      <c r="O54" s="28">
        <v>0</v>
      </c>
      <c r="P54" s="29">
        <v>45931</v>
      </c>
      <c r="Q54" s="91"/>
      <c r="R54" s="24"/>
      <c r="S54" s="25"/>
    </row>
    <row r="55" spans="1:19" s="23" customFormat="1" ht="15.75" x14ac:dyDescent="0.25">
      <c r="A55" s="23">
        <v>1427114099</v>
      </c>
      <c r="B55" s="26" t="s">
        <v>2349</v>
      </c>
      <c r="C55" s="23" t="s">
        <v>2350</v>
      </c>
      <c r="D55" s="27">
        <v>4211.47</v>
      </c>
      <c r="E55" s="27">
        <v>306.42</v>
      </c>
      <c r="F55" s="88">
        <v>0.152</v>
      </c>
      <c r="G55" s="89">
        <v>0</v>
      </c>
      <c r="H55" s="27">
        <v>0</v>
      </c>
      <c r="I55" s="157" t="s">
        <v>1954</v>
      </c>
      <c r="J55" s="87">
        <v>1.0247999999999999</v>
      </c>
      <c r="K55" s="24">
        <f t="shared" si="0"/>
        <v>4622.3344560000005</v>
      </c>
      <c r="L55" s="1" t="s">
        <v>2938</v>
      </c>
      <c r="M55" s="1" t="s">
        <v>2939</v>
      </c>
      <c r="N55" s="36" t="s">
        <v>2005</v>
      </c>
      <c r="O55" s="36"/>
      <c r="P55" s="29">
        <v>45931</v>
      </c>
      <c r="Q55" s="91"/>
      <c r="R55" s="2"/>
      <c r="S55" s="3"/>
    </row>
    <row r="56" spans="1:19" s="23" customFormat="1" ht="15.75" x14ac:dyDescent="0.25">
      <c r="A56" s="23">
        <v>1528056066</v>
      </c>
      <c r="B56" s="26" t="s">
        <v>1828</v>
      </c>
      <c r="C56" s="23" t="s">
        <v>2248</v>
      </c>
      <c r="D56" s="27">
        <v>4211.47</v>
      </c>
      <c r="E56" s="27">
        <v>306.42</v>
      </c>
      <c r="F56" s="88">
        <v>0.20100000000000001</v>
      </c>
      <c r="G56" s="89">
        <v>0.103849306</v>
      </c>
      <c r="H56" s="27">
        <v>46.32406308903952</v>
      </c>
      <c r="I56" s="157" t="s">
        <v>1957</v>
      </c>
      <c r="J56" s="87">
        <v>1.1356999999999999</v>
      </c>
      <c r="K56" s="24">
        <f t="shared" si="0"/>
        <v>5586.0942284654138</v>
      </c>
      <c r="L56" s="23" t="s">
        <v>2673</v>
      </c>
      <c r="M56" s="23" t="s">
        <v>2674</v>
      </c>
      <c r="N56" s="28" t="s">
        <v>2016</v>
      </c>
      <c r="O56" s="28" t="e">
        <v>#N/A</v>
      </c>
      <c r="P56" s="29">
        <v>45931</v>
      </c>
      <c r="Q56" s="91"/>
      <c r="R56" s="24"/>
      <c r="S56" s="25"/>
    </row>
    <row r="57" spans="1:19" s="23" customFormat="1" ht="15.75" x14ac:dyDescent="0.25">
      <c r="A57" s="23">
        <v>1760402424</v>
      </c>
      <c r="B57" s="30" t="s">
        <v>1886</v>
      </c>
      <c r="C57" s="23" t="s">
        <v>2015</v>
      </c>
      <c r="D57" s="27">
        <v>4211.47</v>
      </c>
      <c r="E57" s="27">
        <v>306.42</v>
      </c>
      <c r="F57" s="88">
        <v>0.14599999999999999</v>
      </c>
      <c r="G57" s="89">
        <v>0</v>
      </c>
      <c r="H57" s="27">
        <v>46.704300920288155</v>
      </c>
      <c r="I57" s="157" t="s">
        <v>1957</v>
      </c>
      <c r="J57" s="87">
        <v>1.1356999999999999</v>
      </c>
      <c r="K57" s="24">
        <f t="shared" si="0"/>
        <v>5089.3864789999998</v>
      </c>
      <c r="L57" s="23" t="s">
        <v>2794</v>
      </c>
      <c r="M57" s="23" t="s">
        <v>2795</v>
      </c>
      <c r="N57" s="28" t="s">
        <v>2016</v>
      </c>
      <c r="O57" s="28" t="e">
        <v>#N/A</v>
      </c>
      <c r="P57" s="29">
        <v>45931</v>
      </c>
      <c r="Q57" s="91"/>
      <c r="R57" s="24"/>
      <c r="S57" s="25"/>
    </row>
    <row r="58" spans="1:19" s="23" customFormat="1" ht="15.75" x14ac:dyDescent="0.25">
      <c r="A58" s="23">
        <v>1275527889</v>
      </c>
      <c r="B58" s="26" t="s">
        <v>1749</v>
      </c>
      <c r="C58" s="23" t="s">
        <v>2190</v>
      </c>
      <c r="D58" s="27">
        <v>4211.47</v>
      </c>
      <c r="E58" s="27">
        <v>306.42</v>
      </c>
      <c r="F58" s="88">
        <v>0.22900000000000001</v>
      </c>
      <c r="G58" s="89">
        <v>0</v>
      </c>
      <c r="H58" s="27">
        <v>43.419540292397372</v>
      </c>
      <c r="I58" s="157" t="s">
        <v>1954</v>
      </c>
      <c r="J58" s="87">
        <v>1.0247999999999999</v>
      </c>
      <c r="K58" s="24">
        <f t="shared" si="0"/>
        <v>4622.3344560000005</v>
      </c>
      <c r="L58" s="23" t="s">
        <v>2514</v>
      </c>
      <c r="M58" s="23" t="s">
        <v>2395</v>
      </c>
      <c r="N58" s="28" t="s">
        <v>2016</v>
      </c>
      <c r="O58" s="28">
        <v>0</v>
      </c>
      <c r="P58" s="29">
        <v>45931</v>
      </c>
      <c r="Q58" s="91"/>
      <c r="R58" s="24"/>
      <c r="S58" s="25"/>
    </row>
    <row r="59" spans="1:19" s="23" customFormat="1" ht="15.75" x14ac:dyDescent="0.25">
      <c r="A59" s="23">
        <v>1588665566</v>
      </c>
      <c r="B59" s="26" t="s">
        <v>1844</v>
      </c>
      <c r="C59" s="23" t="s">
        <v>2267</v>
      </c>
      <c r="D59" s="27">
        <v>4211.47</v>
      </c>
      <c r="E59" s="27">
        <v>306.42</v>
      </c>
      <c r="F59" s="88">
        <v>0.28699999999999998</v>
      </c>
      <c r="G59" s="89">
        <v>3.2746630000000001E-3</v>
      </c>
      <c r="H59" s="27">
        <v>45.861860804365435</v>
      </c>
      <c r="I59" s="157" t="s">
        <v>1957</v>
      </c>
      <c r="J59" s="87">
        <v>1.1356999999999999</v>
      </c>
      <c r="K59" s="24">
        <f t="shared" si="0"/>
        <v>5105.0490823590217</v>
      </c>
      <c r="L59" s="23" t="s">
        <v>2710</v>
      </c>
      <c r="M59" s="23" t="s">
        <v>2711</v>
      </c>
      <c r="N59" s="28" t="s">
        <v>2016</v>
      </c>
      <c r="O59" s="28">
        <v>0</v>
      </c>
      <c r="P59" s="29">
        <v>45931</v>
      </c>
      <c r="Q59" s="91"/>
      <c r="R59" s="24"/>
      <c r="S59" s="25"/>
    </row>
    <row r="60" spans="1:19" s="23" customFormat="1" ht="15.75" x14ac:dyDescent="0.25">
      <c r="A60" s="23">
        <v>1972535318</v>
      </c>
      <c r="B60" s="26" t="s">
        <v>1946</v>
      </c>
      <c r="C60" s="23" t="s">
        <v>2345</v>
      </c>
      <c r="D60" s="27">
        <v>4211.47</v>
      </c>
      <c r="E60" s="27">
        <v>306.42</v>
      </c>
      <c r="F60" s="88">
        <v>0.13700000000000001</v>
      </c>
      <c r="G60" s="89">
        <v>5.6481722999999998E-2</v>
      </c>
      <c r="H60" s="27">
        <v>57.560373541521237</v>
      </c>
      <c r="I60" s="157" t="s">
        <v>1957</v>
      </c>
      <c r="J60" s="87">
        <v>1.1356999999999999</v>
      </c>
      <c r="K60" s="24">
        <f t="shared" si="0"/>
        <v>5359.536666785164</v>
      </c>
      <c r="L60" s="23" t="s">
        <v>2913</v>
      </c>
      <c r="M60" s="23" t="s">
        <v>2914</v>
      </c>
      <c r="N60" s="28" t="s">
        <v>2016</v>
      </c>
      <c r="O60" s="28">
        <v>0</v>
      </c>
      <c r="P60" s="29">
        <v>45931</v>
      </c>
      <c r="Q60" s="91"/>
      <c r="R60" s="24"/>
      <c r="S60" s="25"/>
    </row>
    <row r="61" spans="1:19" s="23" customFormat="1" ht="15.75" x14ac:dyDescent="0.25">
      <c r="A61" s="23">
        <v>1649248626</v>
      </c>
      <c r="B61" s="30" t="s">
        <v>1865</v>
      </c>
      <c r="C61" s="23" t="s">
        <v>2284</v>
      </c>
      <c r="D61" s="27">
        <v>4211.47</v>
      </c>
      <c r="E61" s="27">
        <v>306.42</v>
      </c>
      <c r="F61" s="88">
        <v>0.16300000000000001</v>
      </c>
      <c r="G61" s="89">
        <v>0.14015298900000001</v>
      </c>
      <c r="H61" s="27">
        <v>57.247112528646284</v>
      </c>
      <c r="I61" s="157" t="s">
        <v>1957</v>
      </c>
      <c r="J61" s="87">
        <v>1.1356999999999999</v>
      </c>
      <c r="K61" s="24">
        <f t="shared" si="0"/>
        <v>5759.7335273186554</v>
      </c>
      <c r="L61" s="23" t="s">
        <v>2750</v>
      </c>
      <c r="M61" s="23" t="s">
        <v>2494</v>
      </c>
      <c r="N61" s="28" t="s">
        <v>2016</v>
      </c>
      <c r="O61" s="28" t="e">
        <v>#N/A</v>
      </c>
      <c r="P61" s="29">
        <v>45931</v>
      </c>
      <c r="Q61" s="91"/>
      <c r="R61" s="24"/>
      <c r="S61" s="25"/>
    </row>
    <row r="62" spans="1:19" s="23" customFormat="1" ht="15.75" x14ac:dyDescent="0.25">
      <c r="A62" s="23">
        <v>1063406684</v>
      </c>
      <c r="B62" s="26" t="s">
        <v>1694</v>
      </c>
      <c r="C62" s="23" t="s">
        <v>2138</v>
      </c>
      <c r="D62" s="27">
        <v>4211.47</v>
      </c>
      <c r="E62" s="27">
        <v>306.42</v>
      </c>
      <c r="F62" s="88">
        <v>0.22600000000000001</v>
      </c>
      <c r="G62" s="89">
        <v>0</v>
      </c>
      <c r="H62" s="27">
        <v>41.917730608741735</v>
      </c>
      <c r="I62" s="157" t="s">
        <v>1956</v>
      </c>
      <c r="J62" s="87">
        <v>0.97570000000000001</v>
      </c>
      <c r="K62" s="24">
        <f t="shared" si="0"/>
        <v>4415.5512790000002</v>
      </c>
      <c r="L62" s="23" t="s">
        <v>2394</v>
      </c>
      <c r="M62" s="23" t="s">
        <v>2395</v>
      </c>
      <c r="N62" s="28" t="s">
        <v>2016</v>
      </c>
      <c r="O62" s="28">
        <v>0</v>
      </c>
      <c r="P62" s="29">
        <v>45931</v>
      </c>
      <c r="Q62" s="91"/>
      <c r="R62" s="24"/>
      <c r="S62" s="25"/>
    </row>
    <row r="63" spans="1:19" s="23" customFormat="1" ht="15.75" x14ac:dyDescent="0.25">
      <c r="A63" s="23">
        <v>1770586794</v>
      </c>
      <c r="B63" s="26" t="s">
        <v>1891</v>
      </c>
      <c r="C63" s="23" t="s">
        <v>2305</v>
      </c>
      <c r="D63" s="27">
        <v>4211.47</v>
      </c>
      <c r="E63" s="27">
        <v>306.42</v>
      </c>
      <c r="F63" s="88">
        <v>0.28999999999999998</v>
      </c>
      <c r="G63" s="89">
        <v>7.568628E-3</v>
      </c>
      <c r="H63" s="27">
        <v>51.283555554113647</v>
      </c>
      <c r="I63" s="157" t="s">
        <v>1957</v>
      </c>
      <c r="J63" s="87">
        <v>1.1356999999999999</v>
      </c>
      <c r="K63" s="24">
        <f t="shared" si="0"/>
        <v>5125.5869730160211</v>
      </c>
      <c r="L63" s="23" t="s">
        <v>2807</v>
      </c>
      <c r="M63" s="23" t="s">
        <v>2808</v>
      </c>
      <c r="N63" s="28" t="s">
        <v>2809</v>
      </c>
      <c r="O63" s="28">
        <v>0</v>
      </c>
      <c r="P63" s="29">
        <v>45931</v>
      </c>
      <c r="Q63" s="91"/>
      <c r="R63" s="24"/>
      <c r="S63" s="25"/>
    </row>
    <row r="64" spans="1:19" s="23" customFormat="1" ht="15.75" x14ac:dyDescent="0.25">
      <c r="A64" s="23">
        <v>1831590660</v>
      </c>
      <c r="B64" s="26" t="s">
        <v>1915</v>
      </c>
      <c r="C64" s="23" t="s">
        <v>2319</v>
      </c>
      <c r="D64" s="27">
        <v>4211.47</v>
      </c>
      <c r="E64" s="27">
        <v>306.42</v>
      </c>
      <c r="F64" s="88">
        <v>0.3</v>
      </c>
      <c r="G64" s="89">
        <v>0.104584554</v>
      </c>
      <c r="H64" s="27">
        <v>51.876555114252803</v>
      </c>
      <c r="I64" s="157" t="s">
        <v>1957</v>
      </c>
      <c r="J64" s="87">
        <v>1.1356999999999999</v>
      </c>
      <c r="K64" s="24">
        <f t="shared" si="0"/>
        <v>5589.6108950031658</v>
      </c>
      <c r="L64" s="23" t="s">
        <v>2852</v>
      </c>
      <c r="M64" s="23" t="s">
        <v>2853</v>
      </c>
      <c r="N64" s="28" t="s">
        <v>2809</v>
      </c>
      <c r="O64" s="28" t="e">
        <v>#N/A</v>
      </c>
      <c r="P64" s="29">
        <v>45931</v>
      </c>
      <c r="Q64" s="91"/>
      <c r="R64" s="24"/>
      <c r="S64" s="25"/>
    </row>
    <row r="65" spans="1:19" s="23" customFormat="1" ht="15.75" x14ac:dyDescent="0.25">
      <c r="A65" s="23">
        <v>1083685986</v>
      </c>
      <c r="B65" s="26" t="s">
        <v>1704</v>
      </c>
      <c r="C65" s="23" t="s">
        <v>2148</v>
      </c>
      <c r="D65" s="27">
        <v>4211.47</v>
      </c>
      <c r="E65" s="27">
        <v>306.42</v>
      </c>
      <c r="F65" s="88">
        <v>0.13500000000000001</v>
      </c>
      <c r="G65" s="89">
        <v>0</v>
      </c>
      <c r="H65" s="27">
        <v>47.027107274570248</v>
      </c>
      <c r="I65" s="157" t="s">
        <v>1957</v>
      </c>
      <c r="J65" s="87">
        <v>1.1356999999999999</v>
      </c>
      <c r="K65" s="24">
        <f t="shared" si="0"/>
        <v>5089.3864789999998</v>
      </c>
      <c r="L65" s="23" t="s">
        <v>2415</v>
      </c>
      <c r="M65" s="23" t="s">
        <v>2416</v>
      </c>
      <c r="N65" s="28" t="s">
        <v>2017</v>
      </c>
      <c r="O65" s="28">
        <v>0</v>
      </c>
      <c r="P65" s="29">
        <v>45931</v>
      </c>
      <c r="Q65" s="91"/>
      <c r="R65" s="24"/>
      <c r="S65" s="25"/>
    </row>
    <row r="66" spans="1:19" s="23" customFormat="1" ht="15.75" x14ac:dyDescent="0.25">
      <c r="A66" s="23">
        <v>1134186315</v>
      </c>
      <c r="B66" s="26" t="s">
        <v>1716</v>
      </c>
      <c r="C66" s="23" t="s">
        <v>2018</v>
      </c>
      <c r="D66" s="27">
        <v>4211.47</v>
      </c>
      <c r="E66" s="27">
        <v>306.42</v>
      </c>
      <c r="F66" s="88">
        <v>0.20499999999999999</v>
      </c>
      <c r="G66" s="89">
        <v>1.747937E-3</v>
      </c>
      <c r="H66" s="27">
        <v>49.217837486350547</v>
      </c>
      <c r="I66" s="157" t="s">
        <v>1957</v>
      </c>
      <c r="J66" s="87">
        <v>1.1356999999999999</v>
      </c>
      <c r="K66" s="24">
        <f t="shared" si="0"/>
        <v>5097.7468030784039</v>
      </c>
      <c r="L66" s="23" t="s">
        <v>2441</v>
      </c>
      <c r="M66" s="23" t="s">
        <v>2442</v>
      </c>
      <c r="N66" s="28" t="s">
        <v>2401</v>
      </c>
      <c r="O66" s="28" t="e">
        <v>#N/A</v>
      </c>
      <c r="P66" s="29">
        <v>45931</v>
      </c>
      <c r="Q66" s="91"/>
      <c r="R66" s="24"/>
      <c r="S66" s="25"/>
    </row>
    <row r="67" spans="1:19" s="23" customFormat="1" ht="15.75" x14ac:dyDescent="0.25">
      <c r="A67" s="23">
        <v>1306897335</v>
      </c>
      <c r="B67" s="26" t="s">
        <v>1762</v>
      </c>
      <c r="C67" s="23" t="s">
        <v>2019</v>
      </c>
      <c r="D67" s="27">
        <v>4211.47</v>
      </c>
      <c r="E67" s="27">
        <v>306.42</v>
      </c>
      <c r="F67" s="88">
        <v>0.125</v>
      </c>
      <c r="G67" s="89">
        <v>3.1814822999999999E-2</v>
      </c>
      <c r="H67" s="27">
        <v>55.991900186606991</v>
      </c>
      <c r="I67" s="157" t="s">
        <v>1957</v>
      </c>
      <c r="J67" s="87">
        <v>1.1356999999999999</v>
      </c>
      <c r="K67" s="24">
        <f t="shared" si="0"/>
        <v>5241.555710944318</v>
      </c>
      <c r="L67" s="23" t="s">
        <v>2537</v>
      </c>
      <c r="M67" s="23" t="s">
        <v>2538</v>
      </c>
      <c r="N67" s="28" t="s">
        <v>2401</v>
      </c>
      <c r="O67" s="28" t="e">
        <v>#N/A</v>
      </c>
      <c r="P67" s="29">
        <v>45931</v>
      </c>
      <c r="Q67" s="91"/>
      <c r="R67" s="24"/>
      <c r="S67" s="25"/>
    </row>
    <row r="68" spans="1:19" s="23" customFormat="1" ht="15.75" x14ac:dyDescent="0.25">
      <c r="A68" s="23">
        <v>1568407310</v>
      </c>
      <c r="B68" s="26" t="s">
        <v>1839</v>
      </c>
      <c r="C68" s="23" t="s">
        <v>2020</v>
      </c>
      <c r="D68" s="27">
        <v>4211.47</v>
      </c>
      <c r="E68" s="27">
        <v>306.42</v>
      </c>
      <c r="F68" s="88">
        <v>0.25800000000000001</v>
      </c>
      <c r="G68" s="89">
        <v>0.257680309</v>
      </c>
      <c r="H68" s="27">
        <v>53.325455641586927</v>
      </c>
      <c r="I68" s="157" t="s">
        <v>1957</v>
      </c>
      <c r="J68" s="87">
        <v>1.1356999999999999</v>
      </c>
      <c r="K68" s="24">
        <f t="shared" ref="K68:K130" si="1">((D68*(1+G68)*$J68)+E68)</f>
        <v>6321.8627592453622</v>
      </c>
      <c r="L68" s="23" t="s">
        <v>2700</v>
      </c>
      <c r="M68" s="23" t="s">
        <v>2701</v>
      </c>
      <c r="N68" s="28" t="s">
        <v>2401</v>
      </c>
      <c r="O68" s="28" t="e">
        <v>#N/A</v>
      </c>
      <c r="P68" s="29">
        <v>45931</v>
      </c>
      <c r="Q68" s="91"/>
      <c r="R68" s="24"/>
      <c r="S68" s="25"/>
    </row>
    <row r="69" spans="1:19" s="23" customFormat="1" ht="15.75" x14ac:dyDescent="0.25">
      <c r="A69" s="23">
        <v>1497798847</v>
      </c>
      <c r="B69" s="26" t="s">
        <v>1823</v>
      </c>
      <c r="C69" s="23" t="s">
        <v>2021</v>
      </c>
      <c r="D69" s="27">
        <v>4211.47</v>
      </c>
      <c r="E69" s="27">
        <v>306.42</v>
      </c>
      <c r="F69" s="88">
        <v>0.14899999999999999</v>
      </c>
      <c r="G69" s="89">
        <v>0</v>
      </c>
      <c r="H69" s="27">
        <v>49.674964273051067</v>
      </c>
      <c r="I69" s="157" t="s">
        <v>1957</v>
      </c>
      <c r="J69" s="87">
        <v>1.1356999999999999</v>
      </c>
      <c r="K69" s="24">
        <f t="shared" si="1"/>
        <v>5089.3864789999998</v>
      </c>
      <c r="L69" s="23" t="s">
        <v>2663</v>
      </c>
      <c r="M69" s="23" t="s">
        <v>2664</v>
      </c>
      <c r="N69" s="28" t="s">
        <v>2401</v>
      </c>
      <c r="O69" s="28">
        <v>0</v>
      </c>
      <c r="P69" s="29">
        <v>45931</v>
      </c>
      <c r="Q69" s="91"/>
      <c r="R69" s="24"/>
      <c r="S69" s="25"/>
    </row>
    <row r="70" spans="1:19" s="23" customFormat="1" ht="15.75" x14ac:dyDescent="0.25">
      <c r="A70" s="23">
        <v>1063457380</v>
      </c>
      <c r="B70" s="26" t="s">
        <v>1697</v>
      </c>
      <c r="C70" s="23" t="s">
        <v>2141</v>
      </c>
      <c r="D70" s="27">
        <v>4211.47</v>
      </c>
      <c r="E70" s="27">
        <v>306.42</v>
      </c>
      <c r="F70" s="88">
        <v>0.32</v>
      </c>
      <c r="G70" s="89">
        <v>5.3852639000000001E-2</v>
      </c>
      <c r="H70" s="27">
        <v>43.334326209532321</v>
      </c>
      <c r="I70" s="157" t="s">
        <v>1954</v>
      </c>
      <c r="J70" s="87">
        <v>1.0247999999999999</v>
      </c>
      <c r="K70" s="24">
        <f t="shared" si="1"/>
        <v>4854.75783915385</v>
      </c>
      <c r="L70" s="23" t="s">
        <v>2400</v>
      </c>
      <c r="M70" s="23" t="s">
        <v>2058</v>
      </c>
      <c r="N70" s="28" t="s">
        <v>2401</v>
      </c>
      <c r="O70" s="28" t="e">
        <v>#N/A</v>
      </c>
      <c r="P70" s="29">
        <v>45931</v>
      </c>
      <c r="Q70" s="91"/>
      <c r="R70" s="24"/>
      <c r="S70" s="25"/>
    </row>
    <row r="71" spans="1:19" s="23" customFormat="1" ht="15.75" x14ac:dyDescent="0.25">
      <c r="A71" s="23">
        <v>1205860335</v>
      </c>
      <c r="B71" s="26" t="s">
        <v>1735</v>
      </c>
      <c r="C71" s="23" t="s">
        <v>2174</v>
      </c>
      <c r="D71" s="27">
        <v>4211.47</v>
      </c>
      <c r="E71" s="27">
        <v>306.42</v>
      </c>
      <c r="F71" s="88">
        <v>0.21099999999999999</v>
      </c>
      <c r="G71" s="89">
        <v>0</v>
      </c>
      <c r="H71" s="27">
        <v>57.280571415455576</v>
      </c>
      <c r="I71" s="157" t="s">
        <v>1957</v>
      </c>
      <c r="J71" s="87">
        <v>1.1356999999999999</v>
      </c>
      <c r="K71" s="24">
        <f t="shared" si="1"/>
        <v>5089.3864789999998</v>
      </c>
      <c r="L71" s="23" t="s">
        <v>2484</v>
      </c>
      <c r="M71" s="23" t="s">
        <v>2485</v>
      </c>
      <c r="N71" s="28" t="s">
        <v>2401</v>
      </c>
      <c r="O71" s="28">
        <v>0</v>
      </c>
      <c r="P71" s="29">
        <v>45931</v>
      </c>
      <c r="Q71" s="91"/>
      <c r="R71" s="24"/>
      <c r="S71" s="25"/>
    </row>
    <row r="72" spans="1:19" s="23" customFormat="1" ht="15.75" x14ac:dyDescent="0.25">
      <c r="A72" s="23">
        <v>1225195340</v>
      </c>
      <c r="B72" s="26" t="s">
        <v>1742</v>
      </c>
      <c r="C72" s="23" t="s">
        <v>2186</v>
      </c>
      <c r="D72" s="27">
        <v>4211.47</v>
      </c>
      <c r="E72" s="27">
        <v>306.42</v>
      </c>
      <c r="F72" s="88">
        <v>0.185</v>
      </c>
      <c r="G72" s="89">
        <v>0.11302525099999999</v>
      </c>
      <c r="H72" s="27">
        <v>55.704494280401235</v>
      </c>
      <c r="I72" s="157" t="s">
        <v>1957</v>
      </c>
      <c r="J72" s="87">
        <v>1.1356999999999999</v>
      </c>
      <c r="K72" s="24">
        <f t="shared" si="1"/>
        <v>5629.9824658135612</v>
      </c>
      <c r="L72" s="23" t="s">
        <v>2501</v>
      </c>
      <c r="M72" s="23" t="s">
        <v>2502</v>
      </c>
      <c r="N72" s="28" t="s">
        <v>2401</v>
      </c>
      <c r="O72" s="28" t="e">
        <v>#N/A</v>
      </c>
      <c r="P72" s="29">
        <v>45931</v>
      </c>
      <c r="Q72" s="91"/>
      <c r="R72" s="24"/>
      <c r="S72" s="25"/>
    </row>
    <row r="73" spans="1:19" s="23" customFormat="1" ht="15.75" x14ac:dyDescent="0.25">
      <c r="A73" s="23">
        <v>1427082957</v>
      </c>
      <c r="B73" s="26" t="s">
        <v>1798</v>
      </c>
      <c r="C73" s="23" t="s">
        <v>2219</v>
      </c>
      <c r="D73" s="27">
        <v>4211.47</v>
      </c>
      <c r="E73" s="27">
        <v>306.42</v>
      </c>
      <c r="F73" s="88">
        <v>0.223</v>
      </c>
      <c r="G73" s="89">
        <v>1.9636733999999999E-2</v>
      </c>
      <c r="H73" s="27">
        <v>50.956761779711279</v>
      </c>
      <c r="I73" s="157" t="s">
        <v>1957</v>
      </c>
      <c r="J73" s="87">
        <v>1.1356999999999999</v>
      </c>
      <c r="K73" s="24">
        <f t="shared" si="1"/>
        <v>5183.3083194790406</v>
      </c>
      <c r="L73" s="23" t="s">
        <v>2610</v>
      </c>
      <c r="M73" s="23" t="s">
        <v>2611</v>
      </c>
      <c r="N73" s="28" t="s">
        <v>2401</v>
      </c>
      <c r="O73" s="28" t="e">
        <v>#N/A</v>
      </c>
      <c r="P73" s="29">
        <v>45931</v>
      </c>
      <c r="Q73" s="91"/>
      <c r="R73" s="24"/>
      <c r="S73" s="25"/>
    </row>
    <row r="74" spans="1:19" s="23" customFormat="1" ht="15.75" x14ac:dyDescent="0.25">
      <c r="A74" s="23">
        <v>1699757401</v>
      </c>
      <c r="B74" s="26" t="s">
        <v>1875</v>
      </c>
      <c r="C74" s="23" t="s">
        <v>2022</v>
      </c>
      <c r="D74" s="27">
        <v>4211.47</v>
      </c>
      <c r="E74" s="27">
        <v>306.42</v>
      </c>
      <c r="F74" s="88">
        <v>0.27400000000000002</v>
      </c>
      <c r="G74" s="89">
        <v>0</v>
      </c>
      <c r="H74" s="27">
        <v>52.526359491706273</v>
      </c>
      <c r="I74" s="157" t="s">
        <v>1957</v>
      </c>
      <c r="J74" s="87">
        <v>1.1356999999999999</v>
      </c>
      <c r="K74" s="24">
        <f t="shared" si="1"/>
        <v>5089.3864789999998</v>
      </c>
      <c r="L74" s="23" t="s">
        <v>2771</v>
      </c>
      <c r="M74" s="23" t="s">
        <v>2772</v>
      </c>
      <c r="N74" s="28" t="s">
        <v>2401</v>
      </c>
      <c r="O74" s="28" t="e">
        <v>#N/A</v>
      </c>
      <c r="P74" s="29">
        <v>45931</v>
      </c>
      <c r="Q74" s="91"/>
      <c r="R74" s="24"/>
      <c r="S74" s="25"/>
    </row>
    <row r="75" spans="1:19" s="23" customFormat="1" ht="15.75" x14ac:dyDescent="0.25">
      <c r="A75" s="23">
        <v>1457366189</v>
      </c>
      <c r="B75" s="26" t="s">
        <v>1807</v>
      </c>
      <c r="C75" s="23" t="s">
        <v>2229</v>
      </c>
      <c r="D75" s="27">
        <v>4211.47</v>
      </c>
      <c r="E75" s="27">
        <v>306.42</v>
      </c>
      <c r="F75" s="88">
        <v>0.189</v>
      </c>
      <c r="G75" s="89">
        <v>0</v>
      </c>
      <c r="H75" s="27">
        <v>55.35912313079394</v>
      </c>
      <c r="I75" s="157" t="s">
        <v>1957</v>
      </c>
      <c r="J75" s="87">
        <v>1.1356999999999999</v>
      </c>
      <c r="K75" s="24">
        <f t="shared" si="1"/>
        <v>5089.3864789999998</v>
      </c>
      <c r="L75" s="23" t="s">
        <v>2631</v>
      </c>
      <c r="M75" s="23" t="s">
        <v>2632</v>
      </c>
      <c r="N75" s="28" t="s">
        <v>2401</v>
      </c>
      <c r="O75" s="28" t="e">
        <v>#N/A</v>
      </c>
      <c r="P75" s="29">
        <v>45931</v>
      </c>
      <c r="Q75" s="91"/>
      <c r="R75" s="24"/>
      <c r="S75" s="25"/>
    </row>
    <row r="76" spans="1:19" s="23" customFormat="1" ht="15.75" x14ac:dyDescent="0.25">
      <c r="A76" s="23">
        <v>1447299649</v>
      </c>
      <c r="B76" s="26" t="s">
        <v>1962</v>
      </c>
      <c r="C76" s="23" t="s">
        <v>2023</v>
      </c>
      <c r="D76" s="27">
        <v>4211.47</v>
      </c>
      <c r="E76" s="27">
        <v>306.42</v>
      </c>
      <c r="F76" s="88">
        <v>7.0000000000000007E-2</v>
      </c>
      <c r="G76" s="89">
        <v>0.106689244</v>
      </c>
      <c r="H76" s="27">
        <v>44.742459303434288</v>
      </c>
      <c r="I76" s="157" t="s">
        <v>1954</v>
      </c>
      <c r="J76" s="87">
        <v>1.0247999999999999</v>
      </c>
      <c r="K76" s="24">
        <f t="shared" si="1"/>
        <v>5082.7961064793117</v>
      </c>
      <c r="L76" s="23" t="s">
        <v>2932</v>
      </c>
      <c r="M76" s="23" t="s">
        <v>2933</v>
      </c>
      <c r="N76" s="28" t="s">
        <v>2934</v>
      </c>
      <c r="O76" s="28">
        <v>0</v>
      </c>
      <c r="P76" s="29">
        <v>45931</v>
      </c>
      <c r="Q76" s="91"/>
      <c r="R76" s="2"/>
      <c r="S76" s="3"/>
    </row>
    <row r="77" spans="1:19" s="23" customFormat="1" ht="15.75" x14ac:dyDescent="0.25">
      <c r="A77" s="23">
        <v>1043878325</v>
      </c>
      <c r="B77" s="26" t="s">
        <v>1685</v>
      </c>
      <c r="C77" s="23" t="s">
        <v>2133</v>
      </c>
      <c r="D77" s="27">
        <v>4211.47</v>
      </c>
      <c r="E77" s="27">
        <v>306.42</v>
      </c>
      <c r="F77" s="88">
        <v>0.218</v>
      </c>
      <c r="G77" s="89">
        <v>0</v>
      </c>
      <c r="H77" s="27">
        <v>46.729049832049292</v>
      </c>
      <c r="I77" s="157" t="s">
        <v>1957</v>
      </c>
      <c r="J77" s="87">
        <v>1.1356999999999999</v>
      </c>
      <c r="K77" s="24">
        <f t="shared" si="1"/>
        <v>5089.3864789999998</v>
      </c>
      <c r="L77" s="23" t="s">
        <v>2374</v>
      </c>
      <c r="M77" s="23" t="s">
        <v>2375</v>
      </c>
      <c r="N77" s="28" t="s">
        <v>2376</v>
      </c>
      <c r="O77" s="28" t="e">
        <v>#N/A</v>
      </c>
      <c r="P77" s="29">
        <v>45931</v>
      </c>
      <c r="Q77" s="91"/>
      <c r="R77" s="24"/>
      <c r="S77" s="25"/>
    </row>
    <row r="78" spans="1:19" s="23" customFormat="1" ht="15.75" x14ac:dyDescent="0.25">
      <c r="A78" s="23">
        <v>1851346720</v>
      </c>
      <c r="B78" s="26" t="s">
        <v>1918</v>
      </c>
      <c r="C78" s="23" t="s">
        <v>2321</v>
      </c>
      <c r="D78" s="27">
        <v>4211.47</v>
      </c>
      <c r="E78" s="27">
        <v>306.42</v>
      </c>
      <c r="F78" s="88">
        <v>0.27200000000000002</v>
      </c>
      <c r="G78" s="89">
        <v>3.002219E-3</v>
      </c>
      <c r="H78" s="27">
        <v>44.154126528395622</v>
      </c>
      <c r="I78" s="157" t="s">
        <v>1954</v>
      </c>
      <c r="J78" s="87">
        <v>1.0247999999999999</v>
      </c>
      <c r="K78" s="24">
        <f t="shared" si="1"/>
        <v>4635.2917763821779</v>
      </c>
      <c r="L78" s="23" t="s">
        <v>2858</v>
      </c>
      <c r="M78" s="23" t="s">
        <v>2859</v>
      </c>
      <c r="N78" s="28" t="s">
        <v>2376</v>
      </c>
      <c r="O78" s="28">
        <v>0</v>
      </c>
      <c r="P78" s="29">
        <v>45931</v>
      </c>
      <c r="Q78" s="91"/>
      <c r="R78" s="24"/>
      <c r="S78" s="25"/>
    </row>
    <row r="79" spans="1:19" s="23" customFormat="1" ht="15.75" x14ac:dyDescent="0.25">
      <c r="A79" s="23">
        <v>1992701429</v>
      </c>
      <c r="B79" s="26" t="s">
        <v>1951</v>
      </c>
      <c r="C79" s="23" t="s">
        <v>2024</v>
      </c>
      <c r="D79" s="27">
        <v>4211.47</v>
      </c>
      <c r="E79" s="27">
        <v>306.42</v>
      </c>
      <c r="F79" s="88">
        <v>0.23499999999999999</v>
      </c>
      <c r="G79" s="89">
        <v>0</v>
      </c>
      <c r="H79" s="27">
        <v>46.72136222030602</v>
      </c>
      <c r="I79" s="157" t="s">
        <v>1957</v>
      </c>
      <c r="J79" s="87">
        <v>1.1356999999999999</v>
      </c>
      <c r="K79" s="24">
        <f t="shared" si="1"/>
        <v>5089.3864789999998</v>
      </c>
      <c r="L79" s="23" t="s">
        <v>2923</v>
      </c>
      <c r="M79" s="23" t="s">
        <v>2924</v>
      </c>
      <c r="N79" s="28" t="s">
        <v>2376</v>
      </c>
      <c r="O79" s="28" t="e">
        <v>#N/A</v>
      </c>
      <c r="P79" s="29">
        <v>45931</v>
      </c>
      <c r="Q79" s="91"/>
      <c r="R79" s="24"/>
      <c r="S79" s="25"/>
    </row>
    <row r="80" spans="1:19" s="23" customFormat="1" ht="15.75" x14ac:dyDescent="0.25">
      <c r="A80" s="23">
        <v>1689282147</v>
      </c>
      <c r="B80" s="26" t="s">
        <v>1874</v>
      </c>
      <c r="C80" s="23" t="s">
        <v>2025</v>
      </c>
      <c r="D80" s="27">
        <v>4211.47</v>
      </c>
      <c r="E80" s="27">
        <v>306.42</v>
      </c>
      <c r="F80" s="88">
        <v>0.17199999999999999</v>
      </c>
      <c r="G80" s="89">
        <v>0</v>
      </c>
      <c r="H80" s="27">
        <v>48.279822544694042</v>
      </c>
      <c r="I80" s="157" t="s">
        <v>1957</v>
      </c>
      <c r="J80" s="87">
        <v>1.1356999999999999</v>
      </c>
      <c r="K80" s="24">
        <f t="shared" si="1"/>
        <v>5089.3864789999998</v>
      </c>
      <c r="L80" s="23" t="s">
        <v>2766</v>
      </c>
      <c r="M80" s="23" t="s">
        <v>2767</v>
      </c>
      <c r="N80" s="28" t="s">
        <v>2376</v>
      </c>
      <c r="O80" s="28" t="e">
        <v>#N/A</v>
      </c>
      <c r="P80" s="29">
        <v>45931</v>
      </c>
      <c r="Q80" s="91"/>
      <c r="R80" s="24"/>
      <c r="S80" s="25"/>
    </row>
    <row r="81" spans="1:19" s="23" customFormat="1" ht="15.75" x14ac:dyDescent="0.25">
      <c r="A81" s="23">
        <v>1881785863</v>
      </c>
      <c r="B81" s="26" t="s">
        <v>1927</v>
      </c>
      <c r="C81" s="23" t="s">
        <v>2026</v>
      </c>
      <c r="D81" s="27">
        <v>4211.47</v>
      </c>
      <c r="E81" s="27">
        <v>306.42</v>
      </c>
      <c r="F81" s="88">
        <v>0.14799999999999999</v>
      </c>
      <c r="G81" s="89">
        <v>0</v>
      </c>
      <c r="H81" s="27">
        <v>50.932921041151026</v>
      </c>
      <c r="I81" s="157" t="s">
        <v>1957</v>
      </c>
      <c r="J81" s="87">
        <v>1.1356999999999999</v>
      </c>
      <c r="K81" s="24">
        <f t="shared" si="1"/>
        <v>5089.3864789999998</v>
      </c>
      <c r="L81" s="23" t="s">
        <v>2878</v>
      </c>
      <c r="M81" s="23" t="s">
        <v>2879</v>
      </c>
      <c r="N81" s="28" t="s">
        <v>2376</v>
      </c>
      <c r="O81" s="28">
        <v>0</v>
      </c>
      <c r="P81" s="29">
        <v>45931</v>
      </c>
      <c r="Q81" s="91"/>
      <c r="R81" s="24"/>
      <c r="S81" s="25"/>
    </row>
    <row r="82" spans="1:19" s="23" customFormat="1" ht="15.75" x14ac:dyDescent="0.25">
      <c r="A82" s="23">
        <v>1871588772</v>
      </c>
      <c r="B82" s="26" t="s">
        <v>1922</v>
      </c>
      <c r="C82" s="23" t="s">
        <v>2027</v>
      </c>
      <c r="D82" s="27">
        <v>4211.47</v>
      </c>
      <c r="E82" s="27">
        <v>306.42</v>
      </c>
      <c r="F82" s="88">
        <v>0.22700000000000001</v>
      </c>
      <c r="G82" s="89">
        <v>0</v>
      </c>
      <c r="H82" s="27">
        <v>50.427296523528241</v>
      </c>
      <c r="I82" s="157" t="s">
        <v>1957</v>
      </c>
      <c r="J82" s="87">
        <v>1.1356999999999999</v>
      </c>
      <c r="K82" s="24">
        <f t="shared" si="1"/>
        <v>5089.3864789999998</v>
      </c>
      <c r="L82" s="23" t="s">
        <v>2869</v>
      </c>
      <c r="M82" s="23" t="s">
        <v>2870</v>
      </c>
      <c r="N82" s="28" t="s">
        <v>2376</v>
      </c>
      <c r="O82" s="28" t="e">
        <v>#N/A</v>
      </c>
      <c r="P82" s="29">
        <v>45931</v>
      </c>
      <c r="Q82" s="91"/>
      <c r="R82" s="24"/>
      <c r="S82" s="25"/>
    </row>
    <row r="83" spans="1:19" s="23" customFormat="1" ht="15.75" x14ac:dyDescent="0.25">
      <c r="A83" s="23">
        <v>1609869916</v>
      </c>
      <c r="B83" s="26" t="s">
        <v>1853</v>
      </c>
      <c r="C83" s="23" t="s">
        <v>2273</v>
      </c>
      <c r="D83" s="27">
        <v>4211.47</v>
      </c>
      <c r="E83" s="27">
        <v>306.42</v>
      </c>
      <c r="F83" s="88">
        <v>0.224</v>
      </c>
      <c r="G83" s="89">
        <v>5.0439520000000002E-2</v>
      </c>
      <c r="H83" s="27">
        <v>50.026327422079191</v>
      </c>
      <c r="I83" s="157" t="s">
        <v>1957</v>
      </c>
      <c r="J83" s="87">
        <v>1.1356999999999999</v>
      </c>
      <c r="K83" s="24">
        <f t="shared" si="1"/>
        <v>5330.6370123768502</v>
      </c>
      <c r="L83" s="23" t="s">
        <v>2730</v>
      </c>
      <c r="M83" s="23" t="s">
        <v>2731</v>
      </c>
      <c r="N83" s="28" t="s">
        <v>2376</v>
      </c>
      <c r="O83" s="28" t="e">
        <v>#N/A</v>
      </c>
      <c r="P83" s="29">
        <v>45931</v>
      </c>
      <c r="Q83" s="91"/>
      <c r="R83" s="24"/>
      <c r="S83" s="25"/>
    </row>
    <row r="84" spans="1:19" s="23" customFormat="1" ht="15.75" x14ac:dyDescent="0.25">
      <c r="A84" s="23">
        <v>1467492421</v>
      </c>
      <c r="B84" s="26" t="s">
        <v>1812</v>
      </c>
      <c r="C84" s="23" t="s">
        <v>2232</v>
      </c>
      <c r="D84" s="27">
        <v>4211.47</v>
      </c>
      <c r="E84" s="27">
        <v>306.42</v>
      </c>
      <c r="F84" s="88">
        <v>0.26600000000000001</v>
      </c>
      <c r="G84" s="89">
        <v>3.4505590000000003E-2</v>
      </c>
      <c r="H84" s="27">
        <v>54.429818132814155</v>
      </c>
      <c r="I84" s="157" t="s">
        <v>1957</v>
      </c>
      <c r="J84" s="87">
        <v>1.1356999999999999</v>
      </c>
      <c r="K84" s="24">
        <f t="shared" si="1"/>
        <v>5254.425559308117</v>
      </c>
      <c r="L84" s="23" t="s">
        <v>2640</v>
      </c>
      <c r="M84" s="23" t="s">
        <v>2641</v>
      </c>
      <c r="N84" s="28" t="s">
        <v>2376</v>
      </c>
      <c r="O84" s="28">
        <v>0</v>
      </c>
      <c r="P84" s="29">
        <v>45931</v>
      </c>
      <c r="Q84" s="91"/>
      <c r="R84" s="24"/>
      <c r="S84" s="25"/>
    </row>
    <row r="85" spans="1:19" s="23" customFormat="1" ht="15.75" x14ac:dyDescent="0.25">
      <c r="A85" s="23">
        <v>1285621623</v>
      </c>
      <c r="B85" s="26" t="s">
        <v>1751</v>
      </c>
      <c r="C85" s="23" t="s">
        <v>2192</v>
      </c>
      <c r="D85" s="27">
        <v>4211.47</v>
      </c>
      <c r="E85" s="27">
        <v>306.42</v>
      </c>
      <c r="F85" s="88">
        <v>0.192</v>
      </c>
      <c r="G85" s="89">
        <v>3.6014889999999998E-3</v>
      </c>
      <c r="H85" s="27">
        <v>46.954426127650869</v>
      </c>
      <c r="I85" s="157" t="s">
        <v>1957</v>
      </c>
      <c r="J85" s="87">
        <v>1.1356999999999999</v>
      </c>
      <c r="K85" s="24">
        <f t="shared" si="1"/>
        <v>5106.6122801614874</v>
      </c>
      <c r="L85" s="23" t="s">
        <v>2517</v>
      </c>
      <c r="M85" s="23" t="s">
        <v>2518</v>
      </c>
      <c r="N85" s="28" t="s">
        <v>2376</v>
      </c>
      <c r="O85" s="28">
        <v>0</v>
      </c>
      <c r="P85" s="29">
        <v>45931</v>
      </c>
      <c r="Q85" s="91"/>
      <c r="R85" s="24"/>
      <c r="S85" s="25"/>
    </row>
    <row r="86" spans="1:19" s="23" customFormat="1" ht="15.75" x14ac:dyDescent="0.25">
      <c r="A86" s="23">
        <v>1154365062</v>
      </c>
      <c r="B86" s="26" t="s">
        <v>1724</v>
      </c>
      <c r="C86" s="23" t="s">
        <v>2164</v>
      </c>
      <c r="D86" s="27">
        <v>4211.47</v>
      </c>
      <c r="E86" s="27">
        <v>306.42</v>
      </c>
      <c r="F86" s="88">
        <v>0.255</v>
      </c>
      <c r="G86" s="89">
        <v>0</v>
      </c>
      <c r="H86" s="27">
        <v>49.440813008024328</v>
      </c>
      <c r="I86" s="157" t="s">
        <v>1957</v>
      </c>
      <c r="J86" s="87">
        <v>1.1356999999999999</v>
      </c>
      <c r="K86" s="24">
        <f t="shared" si="1"/>
        <v>5089.3864789999998</v>
      </c>
      <c r="L86" s="23" t="s">
        <v>2462</v>
      </c>
      <c r="M86" s="23" t="s">
        <v>2463</v>
      </c>
      <c r="N86" s="28" t="s">
        <v>2376</v>
      </c>
      <c r="O86" s="28" t="e">
        <v>#N/A</v>
      </c>
      <c r="P86" s="29">
        <v>45931</v>
      </c>
      <c r="Q86" s="91"/>
      <c r="R86" s="24"/>
      <c r="S86" s="25"/>
    </row>
    <row r="87" spans="1:19" s="23" customFormat="1" ht="15.75" x14ac:dyDescent="0.25">
      <c r="A87" s="23">
        <v>1821135963</v>
      </c>
      <c r="B87" s="26" t="s">
        <v>1911</v>
      </c>
      <c r="C87" s="23" t="s">
        <v>2028</v>
      </c>
      <c r="D87" s="27">
        <v>4211.47</v>
      </c>
      <c r="E87" s="27">
        <v>306.42</v>
      </c>
      <c r="F87" s="88">
        <v>0.311</v>
      </c>
      <c r="G87" s="89">
        <v>0</v>
      </c>
      <c r="H87" s="27">
        <v>43.000643604702645</v>
      </c>
      <c r="I87" s="157" t="s">
        <v>1954</v>
      </c>
      <c r="J87" s="87">
        <v>1.0247999999999999</v>
      </c>
      <c r="K87" s="24">
        <f t="shared" si="1"/>
        <v>4622.3344560000005</v>
      </c>
      <c r="L87" s="23" t="s">
        <v>2844</v>
      </c>
      <c r="M87" s="23" t="s">
        <v>2845</v>
      </c>
      <c r="N87" s="28" t="s">
        <v>2376</v>
      </c>
      <c r="O87" s="28" t="e">
        <v>#N/A</v>
      </c>
      <c r="P87" s="29">
        <v>45931</v>
      </c>
      <c r="Q87" s="91"/>
      <c r="R87" s="24"/>
      <c r="S87" s="25"/>
    </row>
    <row r="88" spans="1:19" s="23" customFormat="1" ht="15.75" x14ac:dyDescent="0.25">
      <c r="A88" s="23">
        <v>1518911338</v>
      </c>
      <c r="B88" s="26" t="s">
        <v>1826</v>
      </c>
      <c r="C88" s="23" t="s">
        <v>2247</v>
      </c>
      <c r="D88" s="27">
        <v>4211.47</v>
      </c>
      <c r="E88" s="27">
        <v>306.42</v>
      </c>
      <c r="F88" s="88">
        <v>0.26300000000000001</v>
      </c>
      <c r="G88" s="89">
        <v>0.128739306</v>
      </c>
      <c r="H88" s="27">
        <v>54.053025897228139</v>
      </c>
      <c r="I88" s="157" t="s">
        <v>1957</v>
      </c>
      <c r="J88" s="87">
        <v>1.1356999999999999</v>
      </c>
      <c r="K88" s="24">
        <f t="shared" si="1"/>
        <v>5705.1422641277231</v>
      </c>
      <c r="L88" s="23" t="s">
        <v>2670</v>
      </c>
      <c r="M88" s="23" t="s">
        <v>2607</v>
      </c>
      <c r="N88" s="28" t="s">
        <v>2376</v>
      </c>
      <c r="O88" s="28">
        <v>0</v>
      </c>
      <c r="P88" s="29">
        <v>45931</v>
      </c>
      <c r="Q88" s="91"/>
      <c r="R88" s="24"/>
      <c r="S88" s="25"/>
    </row>
    <row r="89" spans="1:19" s="23" customFormat="1" ht="15.75" x14ac:dyDescent="0.25">
      <c r="A89" s="23">
        <v>1467499046</v>
      </c>
      <c r="B89" s="26" t="s">
        <v>1814</v>
      </c>
      <c r="C89" s="23" t="s">
        <v>2234</v>
      </c>
      <c r="D89" s="27">
        <v>4211.47</v>
      </c>
      <c r="E89" s="27">
        <v>306.42</v>
      </c>
      <c r="F89" s="88">
        <v>0.221</v>
      </c>
      <c r="G89" s="89">
        <v>0</v>
      </c>
      <c r="H89" s="27">
        <v>37.134360542220513</v>
      </c>
      <c r="I89" s="157" t="s">
        <v>1959</v>
      </c>
      <c r="J89" s="87">
        <v>0.9365</v>
      </c>
      <c r="K89" s="24">
        <f t="shared" si="1"/>
        <v>4250.4616550000001</v>
      </c>
      <c r="L89" s="23" t="s">
        <v>2643</v>
      </c>
      <c r="M89" s="23" t="s">
        <v>2644</v>
      </c>
      <c r="N89" s="28" t="s">
        <v>2376</v>
      </c>
      <c r="O89" s="28" t="e">
        <v>#N/A</v>
      </c>
      <c r="P89" s="29">
        <v>45931</v>
      </c>
      <c r="Q89" s="91"/>
      <c r="R89" s="24"/>
      <c r="S89" s="25"/>
    </row>
    <row r="90" spans="1:19" s="23" customFormat="1" ht="15.75" x14ac:dyDescent="0.25">
      <c r="A90" s="23">
        <v>1649270257</v>
      </c>
      <c r="B90" s="26" t="s">
        <v>1814</v>
      </c>
      <c r="C90" s="23" t="s">
        <v>2234</v>
      </c>
      <c r="D90" s="27">
        <v>4211.47</v>
      </c>
      <c r="E90" s="27">
        <v>306.42</v>
      </c>
      <c r="F90" s="88">
        <v>0.221</v>
      </c>
      <c r="G90" s="89">
        <v>0</v>
      </c>
      <c r="H90" s="27">
        <v>37.134360542220513</v>
      </c>
      <c r="I90" s="157" t="s">
        <v>1959</v>
      </c>
      <c r="J90" s="87">
        <v>0.9365</v>
      </c>
      <c r="K90" s="24">
        <f t="shared" si="1"/>
        <v>4250.4616550000001</v>
      </c>
      <c r="L90" s="23" t="s">
        <v>2643</v>
      </c>
      <c r="M90" s="23" t="s">
        <v>2644</v>
      </c>
      <c r="N90" s="28" t="s">
        <v>2376</v>
      </c>
      <c r="O90" s="28">
        <v>0</v>
      </c>
      <c r="P90" s="29">
        <v>45931</v>
      </c>
      <c r="Q90" s="91"/>
      <c r="R90" s="24"/>
      <c r="S90" s="25"/>
    </row>
    <row r="91" spans="1:19" s="23" customFormat="1" ht="15.75" x14ac:dyDescent="0.25">
      <c r="A91" s="23">
        <v>1538101688</v>
      </c>
      <c r="B91" s="26" t="s">
        <v>1830</v>
      </c>
      <c r="C91" s="23" t="s">
        <v>2250</v>
      </c>
      <c r="D91" s="27">
        <v>4211.47</v>
      </c>
      <c r="E91" s="27">
        <v>306.42</v>
      </c>
      <c r="F91" s="88">
        <v>0.28100000000000003</v>
      </c>
      <c r="G91" s="89">
        <v>0</v>
      </c>
      <c r="H91" s="27">
        <v>40.311593363605063</v>
      </c>
      <c r="I91" s="157" t="s">
        <v>1959</v>
      </c>
      <c r="J91" s="87">
        <v>0.9365</v>
      </c>
      <c r="K91" s="24">
        <f t="shared" si="1"/>
        <v>4250.4616550000001</v>
      </c>
      <c r="L91" s="23" t="s">
        <v>2677</v>
      </c>
      <c r="M91" s="23" t="s">
        <v>2678</v>
      </c>
      <c r="N91" s="28" t="s">
        <v>2376</v>
      </c>
      <c r="O91" s="28">
        <v>0</v>
      </c>
      <c r="P91" s="29">
        <v>45931</v>
      </c>
      <c r="Q91" s="91"/>
      <c r="R91" s="24"/>
      <c r="S91" s="25"/>
    </row>
    <row r="92" spans="1:19" s="23" customFormat="1" ht="15.75" x14ac:dyDescent="0.25">
      <c r="A92" s="23">
        <v>1902865389</v>
      </c>
      <c r="B92" s="26" t="s">
        <v>1932</v>
      </c>
      <c r="C92" s="23" t="s">
        <v>2029</v>
      </c>
      <c r="D92" s="27">
        <v>4211.47</v>
      </c>
      <c r="E92" s="27">
        <v>306.42</v>
      </c>
      <c r="F92" s="88">
        <v>0.155</v>
      </c>
      <c r="G92" s="89">
        <v>0</v>
      </c>
      <c r="H92" s="27">
        <v>44.190977733254357</v>
      </c>
      <c r="I92" s="157" t="s">
        <v>1954</v>
      </c>
      <c r="J92" s="87">
        <v>1.0247999999999999</v>
      </c>
      <c r="K92" s="24">
        <f t="shared" si="1"/>
        <v>4622.3344560000005</v>
      </c>
      <c r="L92" s="23" t="s">
        <v>2886</v>
      </c>
      <c r="M92" s="23" t="s">
        <v>2887</v>
      </c>
      <c r="N92" s="28" t="s">
        <v>2376</v>
      </c>
      <c r="O92" s="28" t="e">
        <v>#N/A</v>
      </c>
      <c r="P92" s="29">
        <v>45931</v>
      </c>
      <c r="Q92" s="91"/>
      <c r="R92" s="24"/>
      <c r="S92" s="25"/>
    </row>
    <row r="93" spans="1:19" s="23" customFormat="1" ht="15.75" x14ac:dyDescent="0.25">
      <c r="A93" s="23">
        <v>1891799227</v>
      </c>
      <c r="B93" s="26" t="s">
        <v>1928</v>
      </c>
      <c r="C93" s="23" t="s">
        <v>2330</v>
      </c>
      <c r="D93" s="27">
        <v>4211.47</v>
      </c>
      <c r="E93" s="27">
        <v>306.42</v>
      </c>
      <c r="F93" s="88">
        <v>0.216</v>
      </c>
      <c r="G93" s="89">
        <v>5.3749390000000001E-2</v>
      </c>
      <c r="H93" s="27">
        <v>52.72278115245571</v>
      </c>
      <c r="I93" s="157" t="s">
        <v>1954</v>
      </c>
      <c r="J93" s="87">
        <v>1.0247999999999999</v>
      </c>
      <c r="K93" s="24">
        <f t="shared" si="1"/>
        <v>4854.3122253021811</v>
      </c>
      <c r="L93" s="23" t="s">
        <v>2880</v>
      </c>
      <c r="M93" s="23" t="s">
        <v>2767</v>
      </c>
      <c r="N93" s="28" t="s">
        <v>2376</v>
      </c>
      <c r="O93" s="28" t="e">
        <v>#N/A</v>
      </c>
      <c r="P93" s="29">
        <v>45931</v>
      </c>
      <c r="Q93" s="91"/>
      <c r="R93" s="24"/>
      <c r="S93" s="25"/>
    </row>
    <row r="94" spans="1:19" s="23" customFormat="1" ht="15.75" x14ac:dyDescent="0.25">
      <c r="A94" s="23">
        <v>1982609442</v>
      </c>
      <c r="B94" s="26" t="s">
        <v>1928</v>
      </c>
      <c r="C94" s="23" t="s">
        <v>2944</v>
      </c>
      <c r="D94" s="27">
        <v>4211.47</v>
      </c>
      <c r="E94" s="27">
        <v>306.42</v>
      </c>
      <c r="F94" s="88">
        <v>0.216</v>
      </c>
      <c r="G94" s="89">
        <v>5.3749390000000001E-2</v>
      </c>
      <c r="H94" s="27">
        <v>52.72278115245571</v>
      </c>
      <c r="I94" s="157" t="s">
        <v>1954</v>
      </c>
      <c r="J94" s="87">
        <v>1.0247999999999999</v>
      </c>
      <c r="K94" s="24">
        <f t="shared" si="1"/>
        <v>4854.3122253021811</v>
      </c>
      <c r="L94" s="23" t="s">
        <v>2920</v>
      </c>
      <c r="M94" s="23" t="s">
        <v>2767</v>
      </c>
      <c r="N94" s="28" t="s">
        <v>2376</v>
      </c>
      <c r="O94" s="28" t="e">
        <v>#N/A</v>
      </c>
      <c r="P94" s="29">
        <v>45931</v>
      </c>
      <c r="Q94" s="91"/>
      <c r="R94" s="24"/>
      <c r="S94" s="25"/>
    </row>
    <row r="95" spans="1:19" s="23" customFormat="1" ht="15.75" x14ac:dyDescent="0.25">
      <c r="A95" s="23">
        <v>1538244918</v>
      </c>
      <c r="B95" s="26" t="s">
        <v>1834</v>
      </c>
      <c r="C95" s="23" t="s">
        <v>2030</v>
      </c>
      <c r="D95" s="27">
        <v>4211.47</v>
      </c>
      <c r="E95" s="27">
        <v>306.42</v>
      </c>
      <c r="F95" s="88">
        <v>0.16</v>
      </c>
      <c r="G95" s="89">
        <v>4.8532510000000003E-3</v>
      </c>
      <c r="H95" s="27">
        <v>54.674987562988193</v>
      </c>
      <c r="I95" s="157" t="s">
        <v>1957</v>
      </c>
      <c r="J95" s="87">
        <v>1.1356999999999999</v>
      </c>
      <c r="K95" s="24">
        <f t="shared" si="1"/>
        <v>5112.5994158471731</v>
      </c>
      <c r="L95" s="23" t="s">
        <v>2685</v>
      </c>
      <c r="M95" s="23" t="s">
        <v>2607</v>
      </c>
      <c r="N95" s="28" t="s">
        <v>2376</v>
      </c>
      <c r="O95" s="28">
        <v>0</v>
      </c>
      <c r="P95" s="29">
        <v>45931</v>
      </c>
      <c r="Q95" s="91"/>
      <c r="R95" s="24"/>
      <c r="S95" s="25"/>
    </row>
    <row r="96" spans="1:19" s="23" customFormat="1" ht="15.75" x14ac:dyDescent="0.25">
      <c r="A96" s="23">
        <v>1730264128</v>
      </c>
      <c r="B96" s="26" t="s">
        <v>1883</v>
      </c>
      <c r="C96" s="23" t="s">
        <v>2031</v>
      </c>
      <c r="D96" s="27">
        <v>4211.47</v>
      </c>
      <c r="E96" s="27">
        <v>306.42</v>
      </c>
      <c r="F96" s="88">
        <v>0.14499999999999999</v>
      </c>
      <c r="G96" s="89">
        <v>0</v>
      </c>
      <c r="H96" s="27">
        <v>50.126330924743286</v>
      </c>
      <c r="I96" s="157" t="s">
        <v>1957</v>
      </c>
      <c r="J96" s="87">
        <v>1.1356999999999999</v>
      </c>
      <c r="K96" s="24">
        <f t="shared" si="1"/>
        <v>5089.3864789999998</v>
      </c>
      <c r="L96" s="23" t="s">
        <v>2787</v>
      </c>
      <c r="M96" s="23" t="s">
        <v>2788</v>
      </c>
      <c r="N96" s="28" t="s">
        <v>2376</v>
      </c>
      <c r="O96" s="28" t="e">
        <v>#N/A</v>
      </c>
      <c r="P96" s="29">
        <v>45931</v>
      </c>
      <c r="Q96" s="91"/>
      <c r="R96" s="24"/>
      <c r="S96" s="25"/>
    </row>
    <row r="97" spans="1:19" s="23" customFormat="1" ht="15.75" x14ac:dyDescent="0.25">
      <c r="A97" s="23">
        <v>1427095488</v>
      </c>
      <c r="B97" s="26" t="s">
        <v>1800</v>
      </c>
      <c r="C97" s="23" t="s">
        <v>2032</v>
      </c>
      <c r="D97" s="27">
        <v>4211.47</v>
      </c>
      <c r="E97" s="27">
        <v>306.42</v>
      </c>
      <c r="F97" s="88">
        <v>0.11600000000000001</v>
      </c>
      <c r="G97" s="89">
        <v>0</v>
      </c>
      <c r="H97" s="27">
        <v>46.626908608635667</v>
      </c>
      <c r="I97" s="157" t="s">
        <v>1957</v>
      </c>
      <c r="J97" s="87">
        <v>1.1356999999999999</v>
      </c>
      <c r="K97" s="24">
        <f t="shared" si="1"/>
        <v>5089.3864789999998</v>
      </c>
      <c r="L97" s="23" t="s">
        <v>2614</v>
      </c>
      <c r="M97" s="23" t="s">
        <v>2615</v>
      </c>
      <c r="N97" s="28" t="s">
        <v>2376</v>
      </c>
      <c r="O97" s="28" t="e">
        <v>#N/A</v>
      </c>
      <c r="P97" s="29">
        <v>45931</v>
      </c>
      <c r="Q97" s="91"/>
      <c r="R97" s="24"/>
      <c r="S97" s="25"/>
    </row>
    <row r="98" spans="1:19" s="23" customFormat="1" ht="15.75" x14ac:dyDescent="0.25">
      <c r="A98" s="23">
        <v>1063484483</v>
      </c>
      <c r="B98" s="26" t="s">
        <v>1698</v>
      </c>
      <c r="C98" s="23" t="s">
        <v>2142</v>
      </c>
      <c r="D98" s="27">
        <v>4211.47</v>
      </c>
      <c r="E98" s="27">
        <v>306.42</v>
      </c>
      <c r="F98" s="88">
        <v>0.186</v>
      </c>
      <c r="G98" s="89">
        <v>0</v>
      </c>
      <c r="H98" s="27">
        <v>38.975130464406831</v>
      </c>
      <c r="I98" s="157" t="s">
        <v>1959</v>
      </c>
      <c r="J98" s="87">
        <v>0.9365</v>
      </c>
      <c r="K98" s="24">
        <f t="shared" si="1"/>
        <v>4250.4616550000001</v>
      </c>
      <c r="L98" s="23" t="s">
        <v>2402</v>
      </c>
      <c r="M98" s="23" t="s">
        <v>2403</v>
      </c>
      <c r="N98" s="28" t="s">
        <v>2376</v>
      </c>
      <c r="O98" s="28">
        <v>0</v>
      </c>
      <c r="P98" s="29">
        <v>45931</v>
      </c>
      <c r="Q98" s="91"/>
      <c r="R98" s="24"/>
      <c r="S98" s="25"/>
    </row>
    <row r="99" spans="1:19" s="23" customFormat="1" ht="15.75" x14ac:dyDescent="0.25">
      <c r="A99" s="23">
        <v>1437150984</v>
      </c>
      <c r="B99" s="26" t="s">
        <v>1803</v>
      </c>
      <c r="C99" s="23" t="s">
        <v>2223</v>
      </c>
      <c r="D99" s="27">
        <v>4211.47</v>
      </c>
      <c r="E99" s="27">
        <v>306.42</v>
      </c>
      <c r="F99" s="88">
        <v>0.33500000000000002</v>
      </c>
      <c r="G99" s="89">
        <v>0</v>
      </c>
      <c r="H99" s="27">
        <v>51.277218668782133</v>
      </c>
      <c r="I99" s="157" t="s">
        <v>1957</v>
      </c>
      <c r="J99" s="87">
        <v>1.1356999999999999</v>
      </c>
      <c r="K99" s="24">
        <f t="shared" si="1"/>
        <v>5089.3864789999998</v>
      </c>
      <c r="L99" s="23" t="s">
        <v>2624</v>
      </c>
      <c r="M99" s="23" t="s">
        <v>2607</v>
      </c>
      <c r="N99" s="28" t="s">
        <v>2376</v>
      </c>
      <c r="O99" s="28">
        <v>0</v>
      </c>
      <c r="P99" s="29">
        <v>45931</v>
      </c>
      <c r="Q99" s="91"/>
      <c r="R99" s="24"/>
      <c r="S99" s="25"/>
    </row>
    <row r="100" spans="1:19" s="23" customFormat="1" ht="15.75" x14ac:dyDescent="0.25">
      <c r="A100" s="23">
        <v>1447457775</v>
      </c>
      <c r="B100" s="26" t="s">
        <v>1803</v>
      </c>
      <c r="C100" s="23" t="s">
        <v>2228</v>
      </c>
      <c r="D100" s="27">
        <v>4211.47</v>
      </c>
      <c r="E100" s="27">
        <v>306.42</v>
      </c>
      <c r="F100" s="88">
        <v>0.33500000000000002</v>
      </c>
      <c r="G100" s="89">
        <v>0</v>
      </c>
      <c r="H100" s="27">
        <v>51.277218668782133</v>
      </c>
      <c r="I100" s="157" t="s">
        <v>1957</v>
      </c>
      <c r="J100" s="87">
        <v>1.1356999999999999</v>
      </c>
      <c r="K100" s="24">
        <f t="shared" si="1"/>
        <v>5089.3864789999998</v>
      </c>
      <c r="L100" s="23" t="s">
        <v>2630</v>
      </c>
      <c r="M100" s="23" t="s">
        <v>2607</v>
      </c>
      <c r="N100" s="28" t="s">
        <v>2376</v>
      </c>
      <c r="O100" s="28">
        <v>0</v>
      </c>
      <c r="P100" s="29">
        <v>45931</v>
      </c>
      <c r="Q100" s="91"/>
      <c r="R100" s="24"/>
      <c r="S100" s="25"/>
    </row>
    <row r="101" spans="1:19" s="23" customFormat="1" ht="15.75" x14ac:dyDescent="0.25">
      <c r="A101" s="23">
        <v>1598766495</v>
      </c>
      <c r="B101" s="26" t="s">
        <v>1850</v>
      </c>
      <c r="C101" s="23" t="s">
        <v>2271</v>
      </c>
      <c r="D101" s="27">
        <v>4211.47</v>
      </c>
      <c r="E101" s="27">
        <v>306.42</v>
      </c>
      <c r="F101" s="88">
        <v>0.215</v>
      </c>
      <c r="G101" s="89">
        <v>0</v>
      </c>
      <c r="H101" s="27">
        <v>47.207524132213457</v>
      </c>
      <c r="I101" s="157" t="s">
        <v>1957</v>
      </c>
      <c r="J101" s="87">
        <v>1.1356999999999999</v>
      </c>
      <c r="K101" s="24">
        <f t="shared" si="1"/>
        <v>5089.3864789999998</v>
      </c>
      <c r="L101" s="23" t="s">
        <v>2723</v>
      </c>
      <c r="M101" s="23" t="s">
        <v>2724</v>
      </c>
      <c r="N101" s="28" t="s">
        <v>2725</v>
      </c>
      <c r="O101" s="28" t="e">
        <v>#N/A</v>
      </c>
      <c r="P101" s="29">
        <v>45931</v>
      </c>
      <c r="Q101" s="91"/>
      <c r="R101" s="24"/>
      <c r="S101" s="25"/>
    </row>
    <row r="102" spans="1:19" s="23" customFormat="1" ht="15.75" x14ac:dyDescent="0.25">
      <c r="A102" s="23">
        <v>1790789147</v>
      </c>
      <c r="B102" s="26" t="s">
        <v>1898</v>
      </c>
      <c r="C102" s="23" t="s">
        <v>2035</v>
      </c>
      <c r="D102" s="27">
        <v>4211.47</v>
      </c>
      <c r="E102" s="27">
        <v>306.42</v>
      </c>
      <c r="F102" s="88">
        <v>0.28499999999999998</v>
      </c>
      <c r="G102" s="89">
        <v>4.0806690999999999E-2</v>
      </c>
      <c r="H102" s="27">
        <v>50.202174859687027</v>
      </c>
      <c r="I102" s="157" t="s">
        <v>1957</v>
      </c>
      <c r="J102" s="87">
        <v>1.1356999999999999</v>
      </c>
      <c r="K102" s="24">
        <f t="shared" si="1"/>
        <v>5284.5635141719113</v>
      </c>
      <c r="L102" s="23" t="s">
        <v>2820</v>
      </c>
      <c r="M102" s="23" t="s">
        <v>2821</v>
      </c>
      <c r="N102" s="28" t="s">
        <v>2822</v>
      </c>
      <c r="O102" s="28" t="e">
        <v>#N/A</v>
      </c>
      <c r="P102" s="29">
        <v>45931</v>
      </c>
      <c r="Q102" s="91"/>
      <c r="R102" s="24"/>
      <c r="S102" s="25"/>
    </row>
    <row r="103" spans="1:19" s="23" customFormat="1" ht="15.75" x14ac:dyDescent="0.25">
      <c r="A103" s="23">
        <v>1942281266</v>
      </c>
      <c r="B103" s="26" t="s">
        <v>1938</v>
      </c>
      <c r="C103" s="23" t="s">
        <v>2036</v>
      </c>
      <c r="D103" s="27">
        <v>4211.47</v>
      </c>
      <c r="E103" s="27">
        <v>306.42</v>
      </c>
      <c r="F103" s="88">
        <v>0.65500000000000003</v>
      </c>
      <c r="G103" s="89">
        <v>0</v>
      </c>
      <c r="H103" s="27">
        <v>47.460170263418178</v>
      </c>
      <c r="I103" s="157" t="s">
        <v>1957</v>
      </c>
      <c r="J103" s="87">
        <v>1.1356999999999999</v>
      </c>
      <c r="K103" s="24">
        <f t="shared" si="1"/>
        <v>5089.3864789999998</v>
      </c>
      <c r="L103" s="23" t="s">
        <v>2901</v>
      </c>
      <c r="M103" s="23" t="s">
        <v>2902</v>
      </c>
      <c r="N103" s="28" t="s">
        <v>2381</v>
      </c>
      <c r="O103" s="28">
        <v>0</v>
      </c>
      <c r="P103" s="29">
        <v>45931</v>
      </c>
      <c r="Q103" s="91"/>
      <c r="R103" s="24"/>
      <c r="S103" s="25"/>
    </row>
    <row r="104" spans="1:19" s="23" customFormat="1" ht="15.75" x14ac:dyDescent="0.25">
      <c r="A104" s="23">
        <v>1174660120</v>
      </c>
      <c r="B104" s="26" t="s">
        <v>1726</v>
      </c>
      <c r="C104" s="23" t="s">
        <v>2167</v>
      </c>
      <c r="D104" s="27">
        <v>4211.47</v>
      </c>
      <c r="E104" s="27">
        <v>306.42</v>
      </c>
      <c r="F104" s="88">
        <v>0.6</v>
      </c>
      <c r="G104" s="89">
        <v>0.199593467</v>
      </c>
      <c r="H104" s="27">
        <v>55.383176430055286</v>
      </c>
      <c r="I104" s="157" t="s">
        <v>1957</v>
      </c>
      <c r="J104" s="87">
        <v>1.1356999999999999</v>
      </c>
      <c r="K104" s="24">
        <f t="shared" si="1"/>
        <v>6044.0353410883918</v>
      </c>
      <c r="L104" s="23" t="s">
        <v>2167</v>
      </c>
      <c r="M104" s="23" t="s">
        <v>2467</v>
      </c>
      <c r="N104" s="28" t="s">
        <v>2381</v>
      </c>
      <c r="O104" s="28">
        <v>0</v>
      </c>
      <c r="P104" s="29">
        <v>45931</v>
      </c>
      <c r="Q104" s="91"/>
      <c r="R104" s="24"/>
      <c r="S104" s="25"/>
    </row>
    <row r="105" spans="1:19" s="23" customFormat="1" ht="15.75" x14ac:dyDescent="0.25">
      <c r="A105" s="23">
        <v>1538165527</v>
      </c>
      <c r="B105" s="26" t="s">
        <v>1833</v>
      </c>
      <c r="C105" s="23" t="s">
        <v>2253</v>
      </c>
      <c r="D105" s="27">
        <v>4211.47</v>
      </c>
      <c r="E105" s="27">
        <v>306.42</v>
      </c>
      <c r="F105" s="88">
        <v>0.71399999999999997</v>
      </c>
      <c r="G105" s="89">
        <v>0</v>
      </c>
      <c r="H105" s="27">
        <v>51.117464435156464</v>
      </c>
      <c r="I105" s="157" t="s">
        <v>1957</v>
      </c>
      <c r="J105" s="87">
        <v>1.1356999999999999</v>
      </c>
      <c r="K105" s="24">
        <f t="shared" si="1"/>
        <v>5089.3864789999998</v>
      </c>
      <c r="L105" s="23" t="s">
        <v>2683</v>
      </c>
      <c r="M105" s="23" t="s">
        <v>2684</v>
      </c>
      <c r="N105" s="28" t="s">
        <v>2381</v>
      </c>
      <c r="O105" s="28">
        <v>0</v>
      </c>
      <c r="P105" s="29">
        <v>45931</v>
      </c>
      <c r="Q105" s="91"/>
      <c r="R105" s="24"/>
      <c r="S105" s="25"/>
    </row>
    <row r="106" spans="1:19" s="23" customFormat="1" ht="15.75" x14ac:dyDescent="0.25">
      <c r="A106" s="23">
        <v>1770589533</v>
      </c>
      <c r="B106" s="26" t="s">
        <v>1892</v>
      </c>
      <c r="C106" s="23" t="s">
        <v>2306</v>
      </c>
      <c r="D106" s="27">
        <v>4211.47</v>
      </c>
      <c r="E106" s="27">
        <v>306.42</v>
      </c>
      <c r="F106" s="88">
        <v>0.68400000000000005</v>
      </c>
      <c r="G106" s="89">
        <v>0</v>
      </c>
      <c r="H106" s="27">
        <v>49.385378359465456</v>
      </c>
      <c r="I106" s="157" t="s">
        <v>1957</v>
      </c>
      <c r="J106" s="87">
        <v>1.1356999999999999</v>
      </c>
      <c r="K106" s="24">
        <f t="shared" si="1"/>
        <v>5089.3864789999998</v>
      </c>
      <c r="L106" s="23" t="s">
        <v>2810</v>
      </c>
      <c r="M106" s="23" t="s">
        <v>2811</v>
      </c>
      <c r="N106" s="28" t="s">
        <v>2381</v>
      </c>
      <c r="O106" s="28" t="e">
        <v>#N/A</v>
      </c>
      <c r="P106" s="29">
        <v>45931</v>
      </c>
      <c r="Q106" s="91"/>
      <c r="R106" s="24"/>
      <c r="S106" s="25"/>
    </row>
    <row r="107" spans="1:19" s="23" customFormat="1" ht="15.75" x14ac:dyDescent="0.25">
      <c r="A107" s="23">
        <v>1578597993</v>
      </c>
      <c r="B107" s="26" t="s">
        <v>1843</v>
      </c>
      <c r="C107" s="23" t="s">
        <v>2266</v>
      </c>
      <c r="D107" s="27">
        <v>4211.47</v>
      </c>
      <c r="E107" s="27">
        <v>306.42</v>
      </c>
      <c r="F107" s="88">
        <v>0.72699999999999998</v>
      </c>
      <c r="G107" s="89">
        <v>0.23187032499999999</v>
      </c>
      <c r="H107" s="27">
        <v>55.122338198397443</v>
      </c>
      <c r="I107" s="157" t="s">
        <v>1957</v>
      </c>
      <c r="J107" s="87">
        <v>1.1356999999999999</v>
      </c>
      <c r="K107" s="24">
        <f t="shared" si="1"/>
        <v>6198.414470949836</v>
      </c>
      <c r="L107" s="23" t="s">
        <v>2709</v>
      </c>
      <c r="M107" s="23" t="s">
        <v>2467</v>
      </c>
      <c r="N107" s="28" t="s">
        <v>2381</v>
      </c>
      <c r="O107" s="28">
        <v>0</v>
      </c>
      <c r="P107" s="29">
        <v>45931</v>
      </c>
      <c r="Q107" s="91"/>
      <c r="R107" s="24"/>
      <c r="S107" s="25"/>
    </row>
    <row r="108" spans="1:19" s="23" customFormat="1" ht="15.75" x14ac:dyDescent="0.25">
      <c r="A108" s="23">
        <v>1487650024</v>
      </c>
      <c r="B108" s="26" t="s">
        <v>1818</v>
      </c>
      <c r="C108" s="23" t="s">
        <v>2239</v>
      </c>
      <c r="D108" s="27">
        <v>4211.47</v>
      </c>
      <c r="E108" s="27">
        <v>306.42</v>
      </c>
      <c r="F108" s="88">
        <v>0.73599999999999999</v>
      </c>
      <c r="G108" s="89">
        <v>0</v>
      </c>
      <c r="H108" s="27">
        <v>66.353938847443786</v>
      </c>
      <c r="I108" s="157" t="s">
        <v>1957</v>
      </c>
      <c r="J108" s="87">
        <v>1.1356999999999999</v>
      </c>
      <c r="K108" s="24">
        <f t="shared" si="1"/>
        <v>5089.3864789999998</v>
      </c>
      <c r="L108" s="23" t="s">
        <v>2654</v>
      </c>
      <c r="M108" s="23" t="s">
        <v>2655</v>
      </c>
      <c r="N108" s="28" t="s">
        <v>2381</v>
      </c>
      <c r="O108" s="28" t="e">
        <v>#N/A</v>
      </c>
      <c r="P108" s="29">
        <v>45931</v>
      </c>
      <c r="Q108" s="91"/>
      <c r="R108" s="24"/>
      <c r="S108" s="25"/>
    </row>
    <row r="109" spans="1:19" s="23" customFormat="1" ht="15.75" x14ac:dyDescent="0.25">
      <c r="A109" s="23">
        <v>1598417412</v>
      </c>
      <c r="B109" s="26" t="s">
        <v>1848</v>
      </c>
      <c r="C109" s="23" t="s">
        <v>2270</v>
      </c>
      <c r="D109" s="27">
        <v>4211.47</v>
      </c>
      <c r="E109" s="27">
        <v>306.42</v>
      </c>
      <c r="F109" s="88">
        <v>0.58199999999999996</v>
      </c>
      <c r="G109" s="89">
        <v>0</v>
      </c>
      <c r="H109" s="27">
        <v>43.257563640861534</v>
      </c>
      <c r="I109" s="157" t="s">
        <v>1954</v>
      </c>
      <c r="J109" s="87">
        <v>1.0247999999999999</v>
      </c>
      <c r="K109" s="24">
        <f t="shared" si="1"/>
        <v>4622.3344560000005</v>
      </c>
      <c r="L109" s="23" t="s">
        <v>2718</v>
      </c>
      <c r="M109" s="23" t="s">
        <v>2719</v>
      </c>
      <c r="N109" s="28" t="s">
        <v>2381</v>
      </c>
      <c r="O109" s="28" t="s">
        <v>2720</v>
      </c>
      <c r="P109" s="29">
        <v>45931</v>
      </c>
      <c r="Q109" s="91"/>
      <c r="R109" s="24"/>
      <c r="S109" s="25"/>
    </row>
    <row r="110" spans="1:19" s="23" customFormat="1" ht="15.75" x14ac:dyDescent="0.25">
      <c r="A110" s="23">
        <v>1205896446</v>
      </c>
      <c r="B110" s="26" t="s">
        <v>1737</v>
      </c>
      <c r="C110" s="23" t="s">
        <v>2176</v>
      </c>
      <c r="D110" s="27">
        <v>4211.47</v>
      </c>
      <c r="E110" s="27">
        <v>306.42</v>
      </c>
      <c r="F110" s="88">
        <v>0.67600000000000005</v>
      </c>
      <c r="G110" s="89">
        <v>5.6143620000000003E-3</v>
      </c>
      <c r="H110" s="27">
        <v>55.640813231390204</v>
      </c>
      <c r="I110" s="157" t="s">
        <v>1957</v>
      </c>
      <c r="J110" s="87">
        <v>1.1356999999999999</v>
      </c>
      <c r="K110" s="24">
        <f t="shared" si="1"/>
        <v>5116.2397842469709</v>
      </c>
      <c r="L110" s="23" t="s">
        <v>2488</v>
      </c>
      <c r="M110" s="23" t="s">
        <v>2489</v>
      </c>
      <c r="N110" s="28" t="s">
        <v>2381</v>
      </c>
      <c r="O110" s="28" t="e">
        <v>#N/A</v>
      </c>
      <c r="P110" s="29">
        <v>45931</v>
      </c>
      <c r="Q110" s="91"/>
      <c r="R110" s="24"/>
      <c r="S110" s="25"/>
    </row>
    <row r="111" spans="1:19" s="23" customFormat="1" ht="15.75" x14ac:dyDescent="0.25">
      <c r="A111" s="23">
        <v>1609831247</v>
      </c>
      <c r="B111" s="26" t="s">
        <v>1852</v>
      </c>
      <c r="C111" s="23" t="s">
        <v>2272</v>
      </c>
      <c r="D111" s="27">
        <v>4211.47</v>
      </c>
      <c r="E111" s="27">
        <v>306.42</v>
      </c>
      <c r="F111" s="88">
        <v>0.60799999999999998</v>
      </c>
      <c r="G111" s="89">
        <v>0</v>
      </c>
      <c r="H111" s="27">
        <v>47.714615884387094</v>
      </c>
      <c r="I111" s="157" t="s">
        <v>1957</v>
      </c>
      <c r="J111" s="87">
        <v>1.1356999999999999</v>
      </c>
      <c r="K111" s="24">
        <f t="shared" si="1"/>
        <v>5089.3864789999998</v>
      </c>
      <c r="L111" s="23" t="s">
        <v>2728</v>
      </c>
      <c r="M111" s="23" t="s">
        <v>2729</v>
      </c>
      <c r="N111" s="28" t="s">
        <v>2381</v>
      </c>
      <c r="O111" s="28">
        <v>0</v>
      </c>
      <c r="P111" s="29">
        <v>45931</v>
      </c>
      <c r="Q111" s="91"/>
      <c r="R111" s="24"/>
      <c r="S111" s="25"/>
    </row>
    <row r="112" spans="1:19" s="23" customFormat="1" ht="15.75" x14ac:dyDescent="0.25">
      <c r="A112" s="23">
        <v>1790700904</v>
      </c>
      <c r="B112" s="26" t="s">
        <v>1896</v>
      </c>
      <c r="C112" s="23" t="s">
        <v>2310</v>
      </c>
      <c r="D112" s="27">
        <v>4211.47</v>
      </c>
      <c r="E112" s="27">
        <v>306.42</v>
      </c>
      <c r="F112" s="88">
        <v>0.72199999999999998</v>
      </c>
      <c r="G112" s="89">
        <v>0.13859122500000001</v>
      </c>
      <c r="H112" s="27">
        <v>56.89410242812523</v>
      </c>
      <c r="I112" s="157" t="s">
        <v>1957</v>
      </c>
      <c r="J112" s="87">
        <v>1.1356999999999999</v>
      </c>
      <c r="K112" s="24">
        <f t="shared" si="1"/>
        <v>5752.2636624585475</v>
      </c>
      <c r="L112" s="23" t="s">
        <v>2818</v>
      </c>
      <c r="M112" s="23" t="s">
        <v>2467</v>
      </c>
      <c r="N112" s="28" t="s">
        <v>2381</v>
      </c>
      <c r="O112" s="28">
        <v>0</v>
      </c>
      <c r="P112" s="29">
        <v>45931</v>
      </c>
      <c r="Q112" s="91"/>
      <c r="R112" s="24"/>
      <c r="S112" s="25"/>
    </row>
    <row r="113" spans="1:19" s="23" customFormat="1" ht="15.75" x14ac:dyDescent="0.25">
      <c r="A113" s="23">
        <v>1376523357</v>
      </c>
      <c r="B113" s="26" t="s">
        <v>1780</v>
      </c>
      <c r="C113" s="23" t="s">
        <v>2208</v>
      </c>
      <c r="D113" s="27">
        <v>4211.47</v>
      </c>
      <c r="E113" s="27">
        <v>306.42</v>
      </c>
      <c r="F113" s="88">
        <v>0.88700000000000001</v>
      </c>
      <c r="G113" s="89">
        <v>0</v>
      </c>
      <c r="H113" s="27">
        <v>58.536722076821441</v>
      </c>
      <c r="I113" s="157" t="s">
        <v>1957</v>
      </c>
      <c r="J113" s="87">
        <v>1.1356999999999999</v>
      </c>
      <c r="K113" s="24">
        <f t="shared" si="1"/>
        <v>5089.3864789999998</v>
      </c>
      <c r="L113" s="23" t="s">
        <v>2573</v>
      </c>
      <c r="M113" s="23" t="s">
        <v>2574</v>
      </c>
      <c r="N113" s="28" t="s">
        <v>2381</v>
      </c>
      <c r="O113" s="28">
        <v>0</v>
      </c>
      <c r="P113" s="29">
        <v>45931</v>
      </c>
      <c r="Q113" s="91"/>
      <c r="R113" s="24"/>
      <c r="S113" s="25"/>
    </row>
    <row r="114" spans="1:19" s="23" customFormat="1" ht="15.75" x14ac:dyDescent="0.25">
      <c r="A114" s="23">
        <v>1912904210</v>
      </c>
      <c r="B114" s="26" t="s">
        <v>1933</v>
      </c>
      <c r="C114" s="23" t="s">
        <v>2333</v>
      </c>
      <c r="D114" s="27">
        <v>4211.47</v>
      </c>
      <c r="E114" s="27">
        <v>306.42</v>
      </c>
      <c r="F114" s="88">
        <v>0.65700000000000003</v>
      </c>
      <c r="G114" s="89">
        <v>0</v>
      </c>
      <c r="H114" s="27">
        <v>47.090637351556239</v>
      </c>
      <c r="I114" s="157" t="s">
        <v>1957</v>
      </c>
      <c r="J114" s="87">
        <v>1.1356999999999999</v>
      </c>
      <c r="K114" s="24">
        <f t="shared" si="1"/>
        <v>5089.3864789999998</v>
      </c>
      <c r="L114" s="23" t="s">
        <v>2888</v>
      </c>
      <c r="M114" s="23" t="s">
        <v>2889</v>
      </c>
      <c r="N114" s="28" t="s">
        <v>2381</v>
      </c>
      <c r="O114" s="28">
        <v>0</v>
      </c>
      <c r="P114" s="29">
        <v>45931</v>
      </c>
      <c r="Q114" s="91"/>
      <c r="R114" s="24"/>
      <c r="S114" s="25"/>
    </row>
    <row r="115" spans="1:19" s="23" customFormat="1" ht="15.75" x14ac:dyDescent="0.25">
      <c r="A115" s="23">
        <v>1669565180</v>
      </c>
      <c r="B115" s="26" t="s">
        <v>1869</v>
      </c>
      <c r="C115" s="23" t="s">
        <v>2037</v>
      </c>
      <c r="D115" s="27">
        <v>4211.47</v>
      </c>
      <c r="E115" s="27">
        <v>306.42</v>
      </c>
      <c r="F115" s="88">
        <v>0.67800000000000005</v>
      </c>
      <c r="G115" s="89">
        <v>0.124953859</v>
      </c>
      <c r="H115" s="27">
        <v>48.832897497981946</v>
      </c>
      <c r="I115" s="157" t="s">
        <v>1957</v>
      </c>
      <c r="J115" s="87">
        <v>1.1356999999999999</v>
      </c>
      <c r="K115" s="24">
        <f t="shared" si="1"/>
        <v>5687.0365980186934</v>
      </c>
      <c r="L115" s="23" t="s">
        <v>2758</v>
      </c>
      <c r="M115" s="23" t="s">
        <v>2467</v>
      </c>
      <c r="N115" s="28" t="s">
        <v>2381</v>
      </c>
      <c r="O115" s="28">
        <v>0</v>
      </c>
      <c r="P115" s="29">
        <v>45931</v>
      </c>
      <c r="Q115" s="91"/>
      <c r="R115" s="24"/>
      <c r="S115" s="25"/>
    </row>
    <row r="116" spans="1:19" s="23" customFormat="1" ht="15.75" x14ac:dyDescent="0.25">
      <c r="A116" s="23">
        <v>1124016696</v>
      </c>
      <c r="B116" s="26" t="s">
        <v>1712</v>
      </c>
      <c r="C116" s="23" t="s">
        <v>2038</v>
      </c>
      <c r="D116" s="27">
        <v>4211.47</v>
      </c>
      <c r="E116" s="27">
        <v>306.42</v>
      </c>
      <c r="F116" s="88">
        <v>0.74299999999999999</v>
      </c>
      <c r="G116" s="89">
        <v>0</v>
      </c>
      <c r="H116" s="27">
        <v>49.333095828501719</v>
      </c>
      <c r="I116" s="157" t="s">
        <v>1957</v>
      </c>
      <c r="J116" s="87">
        <v>1.1356999999999999</v>
      </c>
      <c r="K116" s="24">
        <f t="shared" si="1"/>
        <v>5089.3864789999998</v>
      </c>
      <c r="L116" s="23" t="s">
        <v>2433</v>
      </c>
      <c r="M116" s="23" t="s">
        <v>2434</v>
      </c>
      <c r="N116" s="28" t="s">
        <v>2381</v>
      </c>
      <c r="O116" s="28">
        <v>0</v>
      </c>
      <c r="P116" s="29">
        <v>45931</v>
      </c>
      <c r="Q116" s="91"/>
      <c r="R116" s="24"/>
      <c r="S116" s="25"/>
    </row>
    <row r="117" spans="1:19" s="23" customFormat="1" ht="15.75" x14ac:dyDescent="0.25">
      <c r="A117" s="23">
        <v>1144291899</v>
      </c>
      <c r="B117" s="26" t="s">
        <v>1719</v>
      </c>
      <c r="C117" s="23" t="s">
        <v>2162</v>
      </c>
      <c r="D117" s="27">
        <v>4211.47</v>
      </c>
      <c r="E117" s="27">
        <v>306.42</v>
      </c>
      <c r="F117" s="88">
        <v>0.73299999999999998</v>
      </c>
      <c r="G117" s="89">
        <v>0</v>
      </c>
      <c r="H117" s="27">
        <v>53.466760645116317</v>
      </c>
      <c r="I117" s="157" t="s">
        <v>1957</v>
      </c>
      <c r="J117" s="87">
        <v>1.1356999999999999</v>
      </c>
      <c r="K117" s="24">
        <f t="shared" si="1"/>
        <v>5089.3864789999998</v>
      </c>
      <c r="L117" s="23" t="s">
        <v>2446</v>
      </c>
      <c r="M117" s="23" t="s">
        <v>2447</v>
      </c>
      <c r="N117" s="28" t="s">
        <v>2381</v>
      </c>
      <c r="O117" s="28" t="e">
        <v>#N/A</v>
      </c>
      <c r="P117" s="29">
        <v>45931</v>
      </c>
      <c r="Q117" s="91"/>
      <c r="R117" s="24"/>
      <c r="S117" s="25"/>
    </row>
    <row r="118" spans="1:19" s="23" customFormat="1" ht="15.75" x14ac:dyDescent="0.25">
      <c r="A118" s="23">
        <v>1568468221</v>
      </c>
      <c r="B118" s="26" t="s">
        <v>1841</v>
      </c>
      <c r="C118" s="23" t="s">
        <v>2264</v>
      </c>
      <c r="D118" s="27">
        <v>4211.47</v>
      </c>
      <c r="E118" s="27">
        <v>306.42</v>
      </c>
      <c r="F118" s="88">
        <v>0.65400000000000003</v>
      </c>
      <c r="G118" s="89">
        <v>0</v>
      </c>
      <c r="H118" s="27">
        <v>53.107379644316971</v>
      </c>
      <c r="I118" s="157" t="s">
        <v>1957</v>
      </c>
      <c r="J118" s="87">
        <v>1.1356999999999999</v>
      </c>
      <c r="K118" s="24">
        <f t="shared" si="1"/>
        <v>5089.3864789999998</v>
      </c>
      <c r="L118" s="23" t="s">
        <v>2704</v>
      </c>
      <c r="M118" s="23" t="s">
        <v>2705</v>
      </c>
      <c r="N118" s="28" t="s">
        <v>2381</v>
      </c>
      <c r="O118" s="28" t="e">
        <v>#N/A</v>
      </c>
      <c r="P118" s="29">
        <v>45931</v>
      </c>
      <c r="Q118" s="91"/>
      <c r="R118" s="24"/>
      <c r="S118" s="25"/>
    </row>
    <row r="119" spans="1:19" s="23" customFormat="1" ht="15.75" x14ac:dyDescent="0.25">
      <c r="A119" s="23">
        <v>1053309120</v>
      </c>
      <c r="B119" s="26" t="s">
        <v>1687</v>
      </c>
      <c r="C119" s="23" t="s">
        <v>2135</v>
      </c>
      <c r="D119" s="27">
        <v>4211.47</v>
      </c>
      <c r="E119" s="27">
        <v>306.42</v>
      </c>
      <c r="F119" s="88">
        <v>0.55500000000000005</v>
      </c>
      <c r="G119" s="89">
        <v>0</v>
      </c>
      <c r="H119" s="27">
        <v>43.391005175773344</v>
      </c>
      <c r="I119" s="157" t="s">
        <v>1954</v>
      </c>
      <c r="J119" s="87">
        <v>1.0247999999999999</v>
      </c>
      <c r="K119" s="24">
        <f t="shared" si="1"/>
        <v>4622.3344560000005</v>
      </c>
      <c r="L119" s="23" t="s">
        <v>2379</v>
      </c>
      <c r="M119" s="23" t="s">
        <v>2380</v>
      </c>
      <c r="N119" s="28" t="s">
        <v>2381</v>
      </c>
      <c r="O119" s="28" t="e">
        <v>#N/A</v>
      </c>
      <c r="P119" s="29">
        <v>45931</v>
      </c>
      <c r="Q119" s="91"/>
      <c r="R119" s="24"/>
      <c r="S119" s="25"/>
    </row>
    <row r="120" spans="1:19" s="23" customFormat="1" ht="15.75" x14ac:dyDescent="0.25">
      <c r="A120" s="23">
        <v>1831116441</v>
      </c>
      <c r="B120" s="26" t="s">
        <v>1912</v>
      </c>
      <c r="C120" s="23" t="s">
        <v>2040</v>
      </c>
      <c r="D120" s="27">
        <v>4211.47</v>
      </c>
      <c r="E120" s="27">
        <v>306.42</v>
      </c>
      <c r="F120" s="88">
        <v>0.28499999999999998</v>
      </c>
      <c r="G120" s="89">
        <v>0.114044984</v>
      </c>
      <c r="H120" s="27">
        <v>48.272799395568128</v>
      </c>
      <c r="I120" s="157" t="s">
        <v>1957</v>
      </c>
      <c r="J120" s="87">
        <v>1.1356999999999999</v>
      </c>
      <c r="K120" s="24">
        <f t="shared" si="1"/>
        <v>5634.8598145700917</v>
      </c>
      <c r="L120" s="23" t="s">
        <v>2846</v>
      </c>
      <c r="M120" s="23" t="s">
        <v>2847</v>
      </c>
      <c r="N120" s="28" t="s">
        <v>20</v>
      </c>
      <c r="O120" s="28" t="e">
        <v>#N/A</v>
      </c>
      <c r="P120" s="29">
        <v>45931</v>
      </c>
      <c r="Q120" s="91"/>
      <c r="R120" s="24"/>
      <c r="S120" s="25"/>
    </row>
    <row r="121" spans="1:19" s="23" customFormat="1" ht="15.75" x14ac:dyDescent="0.25">
      <c r="A121" s="23">
        <v>1003878539</v>
      </c>
      <c r="B121" s="26" t="s">
        <v>1677</v>
      </c>
      <c r="C121" s="23" t="s">
        <v>17</v>
      </c>
      <c r="D121" s="27">
        <v>4211.47</v>
      </c>
      <c r="E121" s="27">
        <v>306.42</v>
      </c>
      <c r="F121" s="88">
        <v>0.30099999999999999</v>
      </c>
      <c r="G121" s="89">
        <v>0.36146098100000001</v>
      </c>
      <c r="H121" s="27">
        <v>56.182065109461419</v>
      </c>
      <c r="I121" s="157" t="s">
        <v>1957</v>
      </c>
      <c r="J121" s="87">
        <v>1.1356999999999999</v>
      </c>
      <c r="K121" s="24">
        <f t="shared" si="1"/>
        <v>6818.2422345894565</v>
      </c>
      <c r="L121" s="23" t="s">
        <v>18</v>
      </c>
      <c r="M121" s="23" t="s">
        <v>19</v>
      </c>
      <c r="N121" s="28" t="s">
        <v>20</v>
      </c>
      <c r="O121" s="28" t="e">
        <v>#N/A</v>
      </c>
      <c r="P121" s="29">
        <v>45931</v>
      </c>
      <c r="Q121" s="91"/>
      <c r="R121" s="24"/>
      <c r="S121" s="25"/>
    </row>
    <row r="122" spans="1:19" s="23" customFormat="1" ht="15.75" x14ac:dyDescent="0.25">
      <c r="A122" s="23">
        <v>1780658443</v>
      </c>
      <c r="B122" s="26" t="s">
        <v>1953</v>
      </c>
      <c r="C122" s="23" t="s">
        <v>2041</v>
      </c>
      <c r="D122" s="27">
        <v>4211.47</v>
      </c>
      <c r="E122" s="27">
        <v>306.42</v>
      </c>
      <c r="F122" s="88">
        <v>0.251</v>
      </c>
      <c r="G122" s="89">
        <v>0.14778519300000001</v>
      </c>
      <c r="H122" s="27">
        <v>51.028611113444732</v>
      </c>
      <c r="I122" s="157" t="s">
        <v>1957</v>
      </c>
      <c r="J122" s="87">
        <v>1.1356999999999999</v>
      </c>
      <c r="K122" s="24">
        <f t="shared" si="1"/>
        <v>5796.2381032115454</v>
      </c>
      <c r="L122" s="23" t="s">
        <v>2927</v>
      </c>
      <c r="M122" s="23" t="s">
        <v>2928</v>
      </c>
      <c r="N122" s="28" t="s">
        <v>20</v>
      </c>
      <c r="O122" s="28">
        <v>0</v>
      </c>
      <c r="P122" s="29">
        <v>45931</v>
      </c>
      <c r="Q122" s="91"/>
      <c r="R122" s="24"/>
      <c r="S122" s="25"/>
    </row>
    <row r="123" spans="1:19" s="23" customFormat="1" ht="15.75" x14ac:dyDescent="0.25">
      <c r="A123" s="23">
        <v>1619289998</v>
      </c>
      <c r="B123" s="26" t="s">
        <v>1855</v>
      </c>
      <c r="C123" s="23" t="s">
        <v>2275</v>
      </c>
      <c r="D123" s="27">
        <v>4211.47</v>
      </c>
      <c r="E123" s="27">
        <v>306.42</v>
      </c>
      <c r="F123" s="88">
        <v>0.154</v>
      </c>
      <c r="G123" s="89">
        <v>0.45612770200000002</v>
      </c>
      <c r="H123" s="27">
        <v>53.734653913944868</v>
      </c>
      <c r="I123" s="157" t="s">
        <v>1957</v>
      </c>
      <c r="J123" s="87">
        <v>1.1356999999999999</v>
      </c>
      <c r="K123" s="24">
        <f t="shared" si="1"/>
        <v>7271.0299878093019</v>
      </c>
      <c r="L123" s="23" t="s">
        <v>2733</v>
      </c>
      <c r="M123" s="23" t="s">
        <v>2687</v>
      </c>
      <c r="N123" s="28" t="s">
        <v>20</v>
      </c>
      <c r="O123" s="28" t="e">
        <v>#N/A</v>
      </c>
      <c r="P123" s="29">
        <v>45931</v>
      </c>
      <c r="Q123" s="91"/>
      <c r="R123" s="24"/>
      <c r="S123" s="25"/>
    </row>
    <row r="124" spans="1:19" s="23" customFormat="1" ht="15.75" x14ac:dyDescent="0.25">
      <c r="A124" s="23">
        <v>1538471800</v>
      </c>
      <c r="B124" s="26" t="s">
        <v>2254</v>
      </c>
      <c r="C124" s="23" t="s">
        <v>2255</v>
      </c>
      <c r="D124" s="27">
        <v>4211.47</v>
      </c>
      <c r="E124" s="27">
        <v>306.42</v>
      </c>
      <c r="F124" s="88">
        <v>0.26500000000000001</v>
      </c>
      <c r="G124" s="89">
        <v>0</v>
      </c>
      <c r="H124" s="27">
        <v>0</v>
      </c>
      <c r="I124" s="157" t="s">
        <v>1954</v>
      </c>
      <c r="J124" s="87">
        <v>1.0247999999999999</v>
      </c>
      <c r="K124" s="24">
        <f t="shared" si="1"/>
        <v>4622.3344560000005</v>
      </c>
      <c r="L124" s="23" t="s">
        <v>2686</v>
      </c>
      <c r="M124" s="23" t="s">
        <v>2687</v>
      </c>
      <c r="N124" s="28" t="s">
        <v>20</v>
      </c>
      <c r="O124" s="28">
        <v>0</v>
      </c>
      <c r="P124" s="29">
        <v>45931</v>
      </c>
      <c r="Q124" s="91"/>
      <c r="R124" s="24"/>
      <c r="S124" s="25"/>
    </row>
    <row r="125" spans="1:19" s="23" customFormat="1" ht="15.75" x14ac:dyDescent="0.25">
      <c r="A125" s="23">
        <v>1790740363</v>
      </c>
      <c r="B125" s="26" t="s">
        <v>1897</v>
      </c>
      <c r="C125" s="23" t="s">
        <v>2042</v>
      </c>
      <c r="D125" s="27">
        <v>4211.47</v>
      </c>
      <c r="E125" s="27">
        <v>306.42</v>
      </c>
      <c r="F125" s="88">
        <v>0.44600000000000001</v>
      </c>
      <c r="G125" s="89">
        <v>0</v>
      </c>
      <c r="H125" s="27">
        <v>30.578710190736608</v>
      </c>
      <c r="I125" s="157" t="s">
        <v>1958</v>
      </c>
      <c r="J125" s="87">
        <v>0.76280000000000003</v>
      </c>
      <c r="K125" s="24">
        <f t="shared" si="1"/>
        <v>3518.9293160000002</v>
      </c>
      <c r="L125" s="23" t="s">
        <v>2819</v>
      </c>
      <c r="M125" s="23" t="s">
        <v>2786</v>
      </c>
      <c r="N125" s="28" t="s">
        <v>23</v>
      </c>
      <c r="O125" s="28" t="e">
        <v>#N/A</v>
      </c>
      <c r="P125" s="29">
        <v>45931</v>
      </c>
      <c r="Q125" s="91"/>
      <c r="R125" s="24"/>
      <c r="S125" s="25"/>
    </row>
    <row r="126" spans="1:19" s="23" customFormat="1" ht="15.75" x14ac:dyDescent="0.25">
      <c r="A126" s="23">
        <v>1649299827</v>
      </c>
      <c r="B126" s="26" t="s">
        <v>1866</v>
      </c>
      <c r="C126" s="23" t="s">
        <v>2285</v>
      </c>
      <c r="D126" s="27">
        <v>4211.47</v>
      </c>
      <c r="E126" s="27">
        <v>306.42</v>
      </c>
      <c r="F126" s="88">
        <v>0.27600000000000002</v>
      </c>
      <c r="G126" s="89">
        <v>0.29535250699999999</v>
      </c>
      <c r="H126" s="27">
        <v>56.683047849921671</v>
      </c>
      <c r="I126" s="157" t="s">
        <v>1957</v>
      </c>
      <c r="J126" s="87">
        <v>1.1356999999999999</v>
      </c>
      <c r="K126" s="24">
        <f t="shared" si="1"/>
        <v>6502.047619469613</v>
      </c>
      <c r="L126" s="23" t="s">
        <v>2751</v>
      </c>
      <c r="M126" s="23" t="s">
        <v>2752</v>
      </c>
      <c r="N126" s="28" t="s">
        <v>23</v>
      </c>
      <c r="O126" s="28" t="e">
        <v>#N/A</v>
      </c>
      <c r="P126" s="29">
        <v>45931</v>
      </c>
      <c r="Q126" s="91"/>
      <c r="R126" s="24"/>
      <c r="S126" s="25"/>
    </row>
    <row r="127" spans="1:19" s="23" customFormat="1" ht="15.75" x14ac:dyDescent="0.25">
      <c r="A127" s="23">
        <v>1093740128</v>
      </c>
      <c r="B127" s="26" t="s">
        <v>1706</v>
      </c>
      <c r="C127" s="23" t="s">
        <v>2150</v>
      </c>
      <c r="D127" s="27">
        <v>4211.47</v>
      </c>
      <c r="E127" s="27">
        <v>306.42</v>
      </c>
      <c r="F127" s="88">
        <v>0.24399999999999999</v>
      </c>
      <c r="G127" s="89">
        <v>1.443006E-2</v>
      </c>
      <c r="H127" s="27">
        <v>43.015590889841882</v>
      </c>
      <c r="I127" s="157" t="s">
        <v>1954</v>
      </c>
      <c r="J127" s="87">
        <v>1.0247999999999999</v>
      </c>
      <c r="K127" s="24">
        <f t="shared" si="1"/>
        <v>4684.6133605549476</v>
      </c>
      <c r="L127" s="23" t="s">
        <v>2419</v>
      </c>
      <c r="M127" s="23" t="s">
        <v>2420</v>
      </c>
      <c r="N127" s="28" t="s">
        <v>23</v>
      </c>
      <c r="O127" s="28" t="e">
        <v>#N/A</v>
      </c>
      <c r="P127" s="29">
        <v>45931</v>
      </c>
      <c r="Q127" s="91"/>
      <c r="R127" s="24"/>
      <c r="S127" s="25"/>
    </row>
    <row r="128" spans="1:19" s="23" customFormat="1" ht="15.75" x14ac:dyDescent="0.25">
      <c r="A128" s="23">
        <v>1336155738</v>
      </c>
      <c r="B128" s="26" t="s">
        <v>1770</v>
      </c>
      <c r="C128" s="23" t="s">
        <v>2043</v>
      </c>
      <c r="D128" s="27">
        <v>4211.47</v>
      </c>
      <c r="E128" s="27">
        <v>306.42</v>
      </c>
      <c r="F128" s="88">
        <v>0.28000000000000003</v>
      </c>
      <c r="G128" s="89">
        <v>8.5983819999999999E-3</v>
      </c>
      <c r="H128" s="27">
        <v>53.446409665563955</v>
      </c>
      <c r="I128" s="157" t="s">
        <v>1957</v>
      </c>
      <c r="J128" s="87">
        <v>1.1356999999999999</v>
      </c>
      <c r="K128" s="24">
        <f t="shared" si="1"/>
        <v>5130.512251879637</v>
      </c>
      <c r="L128" s="23" t="s">
        <v>2552</v>
      </c>
      <c r="M128" s="23" t="s">
        <v>2553</v>
      </c>
      <c r="N128" s="28" t="s">
        <v>2554</v>
      </c>
      <c r="O128" s="28" t="e">
        <v>#N/A</v>
      </c>
      <c r="P128" s="29">
        <v>45931</v>
      </c>
      <c r="Q128" s="91"/>
      <c r="R128" s="24"/>
      <c r="S128" s="25"/>
    </row>
    <row r="129" spans="1:19" s="23" customFormat="1" ht="15.75" x14ac:dyDescent="0.25">
      <c r="A129" s="23">
        <v>1831203488</v>
      </c>
      <c r="B129" s="26" t="s">
        <v>1913</v>
      </c>
      <c r="C129" s="23" t="s">
        <v>2318</v>
      </c>
      <c r="D129" s="27">
        <v>4211.47</v>
      </c>
      <c r="E129" s="27">
        <v>306.42</v>
      </c>
      <c r="F129" s="88">
        <v>0.39100000000000001</v>
      </c>
      <c r="G129" s="89">
        <v>0</v>
      </c>
      <c r="H129" s="27">
        <v>46.617874619189166</v>
      </c>
      <c r="I129" s="157" t="s">
        <v>1957</v>
      </c>
      <c r="J129" s="87">
        <v>1.1356999999999999</v>
      </c>
      <c r="K129" s="24">
        <f t="shared" si="1"/>
        <v>5089.3864789999998</v>
      </c>
      <c r="L129" s="23" t="s">
        <v>2848</v>
      </c>
      <c r="M129" s="23" t="s">
        <v>2849</v>
      </c>
      <c r="N129" s="28" t="s">
        <v>2554</v>
      </c>
      <c r="O129" s="28" t="e">
        <v>#N/A</v>
      </c>
      <c r="P129" s="29">
        <v>45931</v>
      </c>
      <c r="Q129" s="91"/>
      <c r="R129" s="24"/>
      <c r="S129" s="25"/>
    </row>
    <row r="130" spans="1:19" s="23" customFormat="1" ht="15.75" x14ac:dyDescent="0.25">
      <c r="A130" s="23">
        <v>1508941097</v>
      </c>
      <c r="B130" s="26" t="s">
        <v>1825</v>
      </c>
      <c r="C130" s="23" t="s">
        <v>2244</v>
      </c>
      <c r="D130" s="27">
        <v>4211.47</v>
      </c>
      <c r="E130" s="27">
        <v>306.42</v>
      </c>
      <c r="F130" s="88">
        <v>0.26100000000000001</v>
      </c>
      <c r="G130" s="89">
        <v>0.189318871</v>
      </c>
      <c r="H130" s="27">
        <v>57.385988388173729</v>
      </c>
      <c r="I130" s="157" t="s">
        <v>1957</v>
      </c>
      <c r="J130" s="87">
        <v>1.1356999999999999</v>
      </c>
      <c r="K130" s="24">
        <f t="shared" si="1"/>
        <v>5994.8922928351258</v>
      </c>
      <c r="L130" s="23" t="s">
        <v>2667</v>
      </c>
      <c r="M130" s="23" t="s">
        <v>2668</v>
      </c>
      <c r="N130" s="28" t="s">
        <v>2554</v>
      </c>
      <c r="O130" s="28" t="e">
        <v>#N/A</v>
      </c>
      <c r="P130" s="29">
        <v>45931</v>
      </c>
      <c r="Q130" s="91"/>
      <c r="R130" s="24"/>
      <c r="S130" s="25"/>
    </row>
    <row r="131" spans="1:19" s="23" customFormat="1" ht="15.75" x14ac:dyDescent="0.25">
      <c r="A131" s="23">
        <v>1417947490</v>
      </c>
      <c r="B131" s="26" t="s">
        <v>1795</v>
      </c>
      <c r="C131" s="23" t="s">
        <v>2044</v>
      </c>
      <c r="D131" s="27">
        <v>4211.47</v>
      </c>
      <c r="E131" s="27">
        <v>306.42</v>
      </c>
      <c r="F131" s="88">
        <v>6.3E-2</v>
      </c>
      <c r="G131" s="89">
        <v>0.15750156800000001</v>
      </c>
      <c r="H131" s="27">
        <v>56.536253675887991</v>
      </c>
      <c r="I131" s="157" t="s">
        <v>1957</v>
      </c>
      <c r="J131" s="87">
        <v>1.1356999999999999</v>
      </c>
      <c r="K131" s="24">
        <f t="shared" ref="K131:K191" si="2">((D131*(1+G131)*$J131)+E131)</f>
        <v>5842.7111991339398</v>
      </c>
      <c r="L131" s="23" t="s">
        <v>2605</v>
      </c>
      <c r="M131" s="23" t="s">
        <v>2458</v>
      </c>
      <c r="N131" s="28" t="s">
        <v>2459</v>
      </c>
      <c r="O131" s="28" t="e">
        <v>#N/A</v>
      </c>
      <c r="P131" s="29">
        <v>45931</v>
      </c>
      <c r="Q131" s="91"/>
      <c r="R131" s="24"/>
      <c r="S131" s="25"/>
    </row>
    <row r="132" spans="1:19" s="23" customFormat="1" ht="15.75" x14ac:dyDescent="0.25">
      <c r="A132" s="23">
        <v>1346230323</v>
      </c>
      <c r="B132" s="26" t="s">
        <v>1771</v>
      </c>
      <c r="C132" s="23" t="s">
        <v>2203</v>
      </c>
      <c r="D132" s="27">
        <v>4211.47</v>
      </c>
      <c r="E132" s="27">
        <v>306.42</v>
      </c>
      <c r="F132" s="88">
        <v>6.5000000000000002E-2</v>
      </c>
      <c r="G132" s="89">
        <v>0.11821018799999999</v>
      </c>
      <c r="H132" s="27">
        <v>57.754684447810547</v>
      </c>
      <c r="I132" s="157" t="s">
        <v>1957</v>
      </c>
      <c r="J132" s="87">
        <v>1.1356999999999999</v>
      </c>
      <c r="K132" s="24">
        <f t="shared" si="2"/>
        <v>5654.781845680287</v>
      </c>
      <c r="L132" s="23" t="s">
        <v>2555</v>
      </c>
      <c r="M132" s="23" t="s">
        <v>2458</v>
      </c>
      <c r="N132" s="28" t="s">
        <v>2459</v>
      </c>
      <c r="O132" s="28" t="e">
        <v>#N/A</v>
      </c>
      <c r="P132" s="29">
        <v>45931</v>
      </c>
      <c r="Q132" s="91"/>
      <c r="R132" s="24"/>
      <c r="S132" s="25"/>
    </row>
    <row r="133" spans="1:19" s="23" customFormat="1" ht="15.75" x14ac:dyDescent="0.25">
      <c r="A133" s="23">
        <v>1487771812</v>
      </c>
      <c r="B133" s="26" t="s">
        <v>1821</v>
      </c>
      <c r="C133" s="23" t="s">
        <v>2241</v>
      </c>
      <c r="D133" s="27">
        <v>4211.47</v>
      </c>
      <c r="E133" s="27">
        <v>306.42</v>
      </c>
      <c r="F133" s="88">
        <v>5.7000000000000002E-2</v>
      </c>
      <c r="G133" s="89">
        <v>8.7608700000000005E-3</v>
      </c>
      <c r="H133" s="27">
        <v>56.031137349391827</v>
      </c>
      <c r="I133" s="157" t="s">
        <v>1957</v>
      </c>
      <c r="J133" s="87">
        <v>1.1356999999999999</v>
      </c>
      <c r="K133" s="24">
        <f t="shared" si="2"/>
        <v>5131.2894265368759</v>
      </c>
      <c r="L133" s="23" t="s">
        <v>2660</v>
      </c>
      <c r="M133" s="23" t="s">
        <v>2458</v>
      </c>
      <c r="N133" s="28" t="s">
        <v>2459</v>
      </c>
      <c r="O133" s="28" t="e">
        <v>#N/A</v>
      </c>
      <c r="P133" s="29">
        <v>45931</v>
      </c>
      <c r="Q133" s="91"/>
      <c r="R133" s="24"/>
      <c r="S133" s="25"/>
    </row>
    <row r="134" spans="1:19" s="23" customFormat="1" ht="15.75" x14ac:dyDescent="0.25">
      <c r="A134" s="23">
        <v>1053384776</v>
      </c>
      <c r="B134" s="26" t="s">
        <v>1692</v>
      </c>
      <c r="C134" s="23" t="s">
        <v>2045</v>
      </c>
      <c r="D134" s="27">
        <v>4211.47</v>
      </c>
      <c r="E134" s="27">
        <v>306.42</v>
      </c>
      <c r="F134" s="88">
        <v>0.158</v>
      </c>
      <c r="G134" s="89">
        <v>0.10752009999999999</v>
      </c>
      <c r="H134" s="27">
        <v>59.08898101412867</v>
      </c>
      <c r="I134" s="157" t="s">
        <v>1957</v>
      </c>
      <c r="J134" s="87">
        <v>1.1356999999999999</v>
      </c>
      <c r="K134" s="24">
        <f t="shared" si="2"/>
        <v>5603.6515131187271</v>
      </c>
      <c r="L134" s="23" t="s">
        <v>2390</v>
      </c>
      <c r="M134" s="23" t="s">
        <v>2391</v>
      </c>
      <c r="N134" s="28" t="s">
        <v>2048</v>
      </c>
      <c r="O134" s="28" t="e">
        <v>#N/A</v>
      </c>
      <c r="P134" s="29">
        <v>45931</v>
      </c>
      <c r="Q134" s="91"/>
      <c r="R134" s="24"/>
      <c r="S134" s="25"/>
    </row>
    <row r="135" spans="1:19" s="23" customFormat="1" ht="15.75" x14ac:dyDescent="0.25">
      <c r="A135" s="23">
        <v>1760994412</v>
      </c>
      <c r="B135" s="26" t="s">
        <v>1889</v>
      </c>
      <c r="C135" s="23" t="s">
        <v>2049</v>
      </c>
      <c r="D135" s="27">
        <v>4211.47</v>
      </c>
      <c r="E135" s="27">
        <v>306.42</v>
      </c>
      <c r="F135" s="88">
        <v>0.14000000000000001</v>
      </c>
      <c r="G135" s="89">
        <v>0</v>
      </c>
      <c r="H135" s="27">
        <v>60.234723230544667</v>
      </c>
      <c r="I135" s="157" t="s">
        <v>1957</v>
      </c>
      <c r="J135" s="87">
        <v>1.1356999999999999</v>
      </c>
      <c r="K135" s="24">
        <f t="shared" si="2"/>
        <v>5089.3864789999998</v>
      </c>
      <c r="L135" s="23" t="s">
        <v>2803</v>
      </c>
      <c r="M135" s="23" t="s">
        <v>2804</v>
      </c>
      <c r="N135" s="28" t="s">
        <v>2048</v>
      </c>
      <c r="O135" s="28" t="e">
        <v>#N/A</v>
      </c>
      <c r="P135" s="29">
        <v>45931</v>
      </c>
      <c r="Q135" s="91"/>
      <c r="R135" s="24"/>
      <c r="S135" s="25"/>
    </row>
    <row r="136" spans="1:19" s="23" customFormat="1" ht="15.75" x14ac:dyDescent="0.25">
      <c r="A136" s="23">
        <v>1861450579</v>
      </c>
      <c r="B136" s="26" t="s">
        <v>1920</v>
      </c>
      <c r="C136" s="23" t="s">
        <v>2323</v>
      </c>
      <c r="D136" s="27">
        <v>4211.47</v>
      </c>
      <c r="E136" s="27">
        <v>306.42</v>
      </c>
      <c r="F136" s="88">
        <v>0.13400000000000001</v>
      </c>
      <c r="G136" s="89">
        <v>4.4098044000000003E-2</v>
      </c>
      <c r="H136" s="27">
        <v>51.855222359246589</v>
      </c>
      <c r="I136" s="157" t="s">
        <v>1957</v>
      </c>
      <c r="J136" s="87">
        <v>1.1356999999999999</v>
      </c>
      <c r="K136" s="24">
        <f t="shared" si="2"/>
        <v>5300.3059452414673</v>
      </c>
      <c r="L136" s="23" t="s">
        <v>2861</v>
      </c>
      <c r="M136" s="23" t="s">
        <v>2862</v>
      </c>
      <c r="N136" s="28" t="s">
        <v>2863</v>
      </c>
      <c r="O136" s="28" t="e">
        <v>#N/A</v>
      </c>
      <c r="P136" s="29">
        <v>45931</v>
      </c>
      <c r="Q136" s="91"/>
      <c r="R136" s="24"/>
      <c r="S136" s="25"/>
    </row>
    <row r="137" spans="1:19" s="23" customFormat="1" ht="15.75" x14ac:dyDescent="0.25">
      <c r="A137" s="23">
        <v>1639209596</v>
      </c>
      <c r="B137" s="26" t="s">
        <v>1864</v>
      </c>
      <c r="C137" s="23" t="s">
        <v>2283</v>
      </c>
      <c r="D137" s="27">
        <v>4211.47</v>
      </c>
      <c r="E137" s="27">
        <v>306.42</v>
      </c>
      <c r="F137" s="88">
        <v>0.32300000000000001</v>
      </c>
      <c r="G137" s="89">
        <v>0.209680492</v>
      </c>
      <c r="H137" s="27">
        <v>59.889102057872165</v>
      </c>
      <c r="I137" s="157" t="s">
        <v>1957</v>
      </c>
      <c r="J137" s="87">
        <v>1.1356999999999999</v>
      </c>
      <c r="K137" s="24">
        <f t="shared" si="2"/>
        <v>6092.2812435362275</v>
      </c>
      <c r="L137" s="23" t="s">
        <v>2748</v>
      </c>
      <c r="M137" s="23" t="s">
        <v>2749</v>
      </c>
      <c r="N137" s="28" t="s">
        <v>2051</v>
      </c>
      <c r="O137" s="28" t="e">
        <v>#N/A</v>
      </c>
      <c r="P137" s="29">
        <v>45931</v>
      </c>
      <c r="Q137" s="91"/>
      <c r="R137" s="24"/>
      <c r="S137" s="25"/>
    </row>
    <row r="138" spans="1:19" s="23" customFormat="1" ht="15.75" x14ac:dyDescent="0.25">
      <c r="A138" s="23">
        <v>1487866315</v>
      </c>
      <c r="B138" s="26" t="s">
        <v>1822</v>
      </c>
      <c r="C138" s="23" t="s">
        <v>2242</v>
      </c>
      <c r="D138" s="27">
        <v>4211.47</v>
      </c>
      <c r="E138" s="27">
        <v>306.42</v>
      </c>
      <c r="F138" s="88">
        <v>0.20100000000000001</v>
      </c>
      <c r="G138" s="89">
        <v>2.6197483000000001E-2</v>
      </c>
      <c r="H138" s="27">
        <v>50.364762202762996</v>
      </c>
      <c r="I138" s="157" t="s">
        <v>1957</v>
      </c>
      <c r="J138" s="87">
        <v>1.1356999999999999</v>
      </c>
      <c r="K138" s="24">
        <f t="shared" si="2"/>
        <v>5214.6881620231725</v>
      </c>
      <c r="L138" s="23" t="s">
        <v>2661</v>
      </c>
      <c r="M138" s="23" t="s">
        <v>2662</v>
      </c>
      <c r="N138" s="28" t="s">
        <v>2055</v>
      </c>
      <c r="O138" s="28">
        <v>0</v>
      </c>
      <c r="P138" s="29">
        <v>45931</v>
      </c>
      <c r="Q138" s="91"/>
      <c r="R138" s="24"/>
      <c r="S138" s="25"/>
    </row>
    <row r="139" spans="1:19" s="23" customFormat="1" ht="15.75" x14ac:dyDescent="0.25">
      <c r="A139" s="23">
        <v>1962987677</v>
      </c>
      <c r="B139" s="26" t="s">
        <v>1944</v>
      </c>
      <c r="C139" s="23" t="s">
        <v>2343</v>
      </c>
      <c r="D139" s="27">
        <v>4211.47</v>
      </c>
      <c r="E139" s="27">
        <v>306.42</v>
      </c>
      <c r="F139" s="88">
        <v>0.17100000000000001</v>
      </c>
      <c r="G139" s="89">
        <v>7.9373298999999994E-2</v>
      </c>
      <c r="H139" s="27">
        <v>43.189893278876852</v>
      </c>
      <c r="I139" s="157" t="s">
        <v>1954</v>
      </c>
      <c r="J139" s="87">
        <v>1.0247999999999999</v>
      </c>
      <c r="K139" s="24">
        <f t="shared" si="2"/>
        <v>4964.9028245745103</v>
      </c>
      <c r="L139" s="23" t="s">
        <v>2910</v>
      </c>
      <c r="M139" s="23" t="s">
        <v>2911</v>
      </c>
      <c r="N139" s="28" t="s">
        <v>2055</v>
      </c>
      <c r="O139" s="28">
        <v>0</v>
      </c>
      <c r="P139" s="29">
        <v>45931</v>
      </c>
      <c r="Q139" s="91"/>
      <c r="R139" s="24"/>
      <c r="S139" s="25"/>
    </row>
    <row r="140" spans="1:19" s="23" customFormat="1" ht="15.75" x14ac:dyDescent="0.25">
      <c r="A140" s="23">
        <v>1366449282</v>
      </c>
      <c r="B140" s="26" t="s">
        <v>1778</v>
      </c>
      <c r="C140" s="23" t="s">
        <v>2206</v>
      </c>
      <c r="D140" s="27">
        <v>4211.47</v>
      </c>
      <c r="E140" s="27">
        <v>306.42</v>
      </c>
      <c r="F140" s="88">
        <v>0.49</v>
      </c>
      <c r="G140" s="89">
        <v>0</v>
      </c>
      <c r="H140" s="27">
        <v>36.876449235132227</v>
      </c>
      <c r="I140" s="157" t="s">
        <v>1959</v>
      </c>
      <c r="J140" s="87">
        <v>0.9365</v>
      </c>
      <c r="K140" s="24">
        <f t="shared" si="2"/>
        <v>4250.4616550000001</v>
      </c>
      <c r="L140" s="23" t="s">
        <v>2566</v>
      </c>
      <c r="M140" s="23" t="s">
        <v>2567</v>
      </c>
      <c r="N140" s="28" t="s">
        <v>2055</v>
      </c>
      <c r="O140" s="28">
        <v>0</v>
      </c>
      <c r="P140" s="29">
        <v>45931</v>
      </c>
      <c r="Q140" s="91"/>
      <c r="R140" s="24"/>
      <c r="S140" s="25"/>
    </row>
    <row r="141" spans="1:19" s="23" customFormat="1" ht="15.75" x14ac:dyDescent="0.25">
      <c r="A141" s="23">
        <v>1396746228</v>
      </c>
      <c r="B141" s="26" t="s">
        <v>1788</v>
      </c>
      <c r="C141" s="23" t="s">
        <v>2212</v>
      </c>
      <c r="D141" s="27">
        <v>4211.47</v>
      </c>
      <c r="E141" s="27">
        <v>306.42</v>
      </c>
      <c r="F141" s="88">
        <v>0.255</v>
      </c>
      <c r="G141" s="89">
        <v>0</v>
      </c>
      <c r="H141" s="27">
        <v>45.736771868940082</v>
      </c>
      <c r="I141" s="157" t="s">
        <v>1957</v>
      </c>
      <c r="J141" s="87">
        <v>1.1356999999999999</v>
      </c>
      <c r="K141" s="24">
        <f t="shared" si="2"/>
        <v>5089.3864789999998</v>
      </c>
      <c r="L141" s="23" t="s">
        <v>2588</v>
      </c>
      <c r="M141" s="23" t="s">
        <v>2589</v>
      </c>
      <c r="N141" s="28" t="s">
        <v>2055</v>
      </c>
      <c r="O141" s="28">
        <v>0</v>
      </c>
      <c r="P141" s="29">
        <v>45931</v>
      </c>
      <c r="Q141" s="91"/>
      <c r="R141" s="24"/>
      <c r="S141" s="25"/>
    </row>
    <row r="142" spans="1:19" s="23" customFormat="1" ht="15.75" x14ac:dyDescent="0.25">
      <c r="A142" s="23">
        <v>1447200233</v>
      </c>
      <c r="B142" s="26" t="s">
        <v>1805</v>
      </c>
      <c r="C142" s="23" t="s">
        <v>2225</v>
      </c>
      <c r="D142" s="27">
        <v>4211.47</v>
      </c>
      <c r="E142" s="27">
        <v>306.42</v>
      </c>
      <c r="F142" s="88">
        <v>0.29199999999999998</v>
      </c>
      <c r="G142" s="89">
        <v>2.3480240000000002E-3</v>
      </c>
      <c r="H142" s="27">
        <v>53.278180186923784</v>
      </c>
      <c r="I142" s="157" t="s">
        <v>1957</v>
      </c>
      <c r="J142" s="87">
        <v>1.1356999999999999</v>
      </c>
      <c r="K142" s="24">
        <f t="shared" si="2"/>
        <v>5100.616999083888</v>
      </c>
      <c r="L142" s="23" t="s">
        <v>2626</v>
      </c>
      <c r="M142" s="23" t="s">
        <v>2444</v>
      </c>
      <c r="N142" s="28" t="s">
        <v>2055</v>
      </c>
      <c r="O142" s="28" t="e">
        <v>#N/A</v>
      </c>
      <c r="P142" s="29">
        <v>45931</v>
      </c>
      <c r="Q142" s="91"/>
      <c r="R142" s="24"/>
      <c r="S142" s="25"/>
    </row>
    <row r="143" spans="1:19" s="23" customFormat="1" ht="15.75" x14ac:dyDescent="0.25">
      <c r="A143" s="23">
        <v>1902836943</v>
      </c>
      <c r="B143" s="26" t="s">
        <v>1931</v>
      </c>
      <c r="C143" s="23" t="s">
        <v>2052</v>
      </c>
      <c r="D143" s="27">
        <v>4211.47</v>
      </c>
      <c r="E143" s="27">
        <v>306.42</v>
      </c>
      <c r="F143" s="88">
        <v>0.15</v>
      </c>
      <c r="G143" s="89">
        <v>0</v>
      </c>
      <c r="H143" s="27">
        <v>44.610806686875918</v>
      </c>
      <c r="I143" s="157" t="s">
        <v>1954</v>
      </c>
      <c r="J143" s="87">
        <v>1.0247999999999999</v>
      </c>
      <c r="K143" s="24">
        <f t="shared" si="2"/>
        <v>4622.3344560000005</v>
      </c>
      <c r="L143" s="23" t="s">
        <v>2884</v>
      </c>
      <c r="M143" s="23" t="s">
        <v>2885</v>
      </c>
      <c r="N143" s="28" t="s">
        <v>2055</v>
      </c>
      <c r="O143" s="28" t="e">
        <v>#N/A</v>
      </c>
      <c r="P143" s="29">
        <v>45931</v>
      </c>
      <c r="Q143" s="91"/>
      <c r="R143" s="24"/>
      <c r="S143" s="25"/>
    </row>
    <row r="144" spans="1:19" s="23" customFormat="1" ht="15.75" x14ac:dyDescent="0.25">
      <c r="A144" s="23">
        <v>1639172869</v>
      </c>
      <c r="B144" s="26" t="s">
        <v>1863</v>
      </c>
      <c r="C144" s="23" t="s">
        <v>2053</v>
      </c>
      <c r="D144" s="27">
        <v>4211.47</v>
      </c>
      <c r="E144" s="27">
        <v>306.42</v>
      </c>
      <c r="F144" s="88">
        <v>0.24099999999999999</v>
      </c>
      <c r="G144" s="89">
        <v>0.14712787499999999</v>
      </c>
      <c r="H144" s="27">
        <v>53.017886076747885</v>
      </c>
      <c r="I144" s="157" t="s">
        <v>1957</v>
      </c>
      <c r="J144" s="87">
        <v>1.1356999999999999</v>
      </c>
      <c r="K144" s="24">
        <f t="shared" si="2"/>
        <v>5793.0941732515021</v>
      </c>
      <c r="L144" s="23" t="s">
        <v>2746</v>
      </c>
      <c r="M144" s="23" t="s">
        <v>2747</v>
      </c>
      <c r="N144" s="28" t="s">
        <v>2055</v>
      </c>
      <c r="O144" s="28">
        <v>0</v>
      </c>
      <c r="P144" s="29">
        <v>45931</v>
      </c>
      <c r="Q144" s="91"/>
      <c r="R144" s="24"/>
      <c r="S144" s="25"/>
    </row>
    <row r="145" spans="1:19" s="23" customFormat="1" ht="15.75" x14ac:dyDescent="0.25">
      <c r="A145" s="23">
        <v>1992703540</v>
      </c>
      <c r="B145" s="26" t="s">
        <v>1952</v>
      </c>
      <c r="C145" s="23" t="s">
        <v>2054</v>
      </c>
      <c r="D145" s="27">
        <v>4211.47</v>
      </c>
      <c r="E145" s="27">
        <v>306.42</v>
      </c>
      <c r="F145" s="88">
        <v>0.27700000000000002</v>
      </c>
      <c r="G145" s="89">
        <v>0.27551190599999997</v>
      </c>
      <c r="H145" s="27">
        <v>57.459813685081883</v>
      </c>
      <c r="I145" s="157" t="s">
        <v>1957</v>
      </c>
      <c r="J145" s="87">
        <v>1.1356999999999999</v>
      </c>
      <c r="K145" s="24">
        <f t="shared" si="2"/>
        <v>6407.1506899633996</v>
      </c>
      <c r="L145" s="23" t="s">
        <v>2925</v>
      </c>
      <c r="M145" s="23" t="s">
        <v>2926</v>
      </c>
      <c r="N145" s="28" t="s">
        <v>2055</v>
      </c>
      <c r="O145" s="28">
        <v>0</v>
      </c>
      <c r="P145" s="29">
        <v>45931</v>
      </c>
      <c r="Q145" s="91"/>
      <c r="R145" s="24"/>
      <c r="S145" s="25"/>
    </row>
    <row r="146" spans="1:19" s="23" customFormat="1" ht="15.75" x14ac:dyDescent="0.25">
      <c r="A146" s="23">
        <v>1417944224</v>
      </c>
      <c r="B146" s="26" t="s">
        <v>1794</v>
      </c>
      <c r="C146" s="23" t="s">
        <v>2216</v>
      </c>
      <c r="D146" s="27">
        <v>4211.47</v>
      </c>
      <c r="E146" s="27">
        <v>306.42</v>
      </c>
      <c r="F146" s="88">
        <v>0.24199999999999999</v>
      </c>
      <c r="G146" s="89">
        <v>0</v>
      </c>
      <c r="H146" s="27">
        <v>44.327402930993856</v>
      </c>
      <c r="I146" s="157" t="s">
        <v>1954</v>
      </c>
      <c r="J146" s="87">
        <v>1.0247999999999999</v>
      </c>
      <c r="K146" s="24">
        <f t="shared" si="2"/>
        <v>4622.3344560000005</v>
      </c>
      <c r="L146" s="23" t="s">
        <v>2601</v>
      </c>
      <c r="M146" s="23" t="s">
        <v>2602</v>
      </c>
      <c r="N146" s="28" t="s">
        <v>2055</v>
      </c>
      <c r="O146" s="28">
        <v>0</v>
      </c>
      <c r="P146" s="29">
        <v>45931</v>
      </c>
      <c r="Q146" s="91"/>
      <c r="R146" s="24"/>
      <c r="S146" s="25"/>
    </row>
    <row r="147" spans="1:19" s="23" customFormat="1" ht="15.75" x14ac:dyDescent="0.25">
      <c r="A147" s="23">
        <v>1043218944</v>
      </c>
      <c r="B147" s="26" t="s">
        <v>1682</v>
      </c>
      <c r="C147" s="23" t="s">
        <v>2131</v>
      </c>
      <c r="D147" s="27">
        <v>4211.47</v>
      </c>
      <c r="E147" s="27">
        <v>306.42</v>
      </c>
      <c r="F147" s="88">
        <v>0.34300000000000003</v>
      </c>
      <c r="G147" s="89">
        <v>0.101394526</v>
      </c>
      <c r="H147" s="27">
        <v>43.707151850223688</v>
      </c>
      <c r="I147" s="157" t="s">
        <v>1954</v>
      </c>
      <c r="J147" s="87">
        <v>1.0247999999999999</v>
      </c>
      <c r="K147" s="24">
        <f t="shared" si="2"/>
        <v>5059.9445565226679</v>
      </c>
      <c r="L147" s="23" t="s">
        <v>2369</v>
      </c>
      <c r="M147" s="23" t="s">
        <v>2370</v>
      </c>
      <c r="N147" s="28" t="s">
        <v>2055</v>
      </c>
      <c r="O147" s="28">
        <v>0</v>
      </c>
      <c r="P147" s="29">
        <v>45931</v>
      </c>
      <c r="Q147" s="91"/>
      <c r="R147" s="24"/>
      <c r="S147" s="25"/>
    </row>
    <row r="148" spans="1:19" s="23" customFormat="1" ht="15.75" x14ac:dyDescent="0.25">
      <c r="A148" s="23">
        <v>1144211301</v>
      </c>
      <c r="B148" s="26" t="s">
        <v>1717</v>
      </c>
      <c r="C148" s="23" t="s">
        <v>2160</v>
      </c>
      <c r="D148" s="27">
        <v>4211.47</v>
      </c>
      <c r="E148" s="27">
        <v>306.42</v>
      </c>
      <c r="F148" s="88">
        <v>0.25</v>
      </c>
      <c r="G148" s="89">
        <v>0.26753389999999999</v>
      </c>
      <c r="H148" s="27">
        <v>48.825512570418674</v>
      </c>
      <c r="I148" s="157" t="s">
        <v>1957</v>
      </c>
      <c r="J148" s="87">
        <v>1.1356999999999999</v>
      </c>
      <c r="K148" s="24">
        <f t="shared" si="2"/>
        <v>6368.9921546961386</v>
      </c>
      <c r="L148" s="23" t="s">
        <v>2443</v>
      </c>
      <c r="M148" s="23" t="s">
        <v>2444</v>
      </c>
      <c r="N148" s="28" t="s">
        <v>2055</v>
      </c>
      <c r="O148" s="28">
        <v>0</v>
      </c>
      <c r="P148" s="29">
        <v>45931</v>
      </c>
      <c r="Q148" s="91"/>
      <c r="R148" s="24"/>
      <c r="S148" s="25"/>
    </row>
    <row r="149" spans="1:19" s="23" customFormat="1" ht="15.75" x14ac:dyDescent="0.25">
      <c r="A149" s="23">
        <v>1326010273</v>
      </c>
      <c r="B149" s="26" t="s">
        <v>1764</v>
      </c>
      <c r="C149" s="23" t="s">
        <v>2056</v>
      </c>
      <c r="D149" s="27">
        <v>4211.47</v>
      </c>
      <c r="E149" s="27">
        <v>306.42</v>
      </c>
      <c r="F149" s="88">
        <v>0.32700000000000001</v>
      </c>
      <c r="G149" s="89">
        <v>0</v>
      </c>
      <c r="H149" s="27">
        <v>47.069577412088428</v>
      </c>
      <c r="I149" s="157" t="s">
        <v>1957</v>
      </c>
      <c r="J149" s="87">
        <v>1.1356999999999999</v>
      </c>
      <c r="K149" s="24">
        <f t="shared" si="2"/>
        <v>5089.3864789999998</v>
      </c>
      <c r="L149" s="23" t="s">
        <v>2540</v>
      </c>
      <c r="M149" s="23" t="s">
        <v>2541</v>
      </c>
      <c r="N149" s="28" t="s">
        <v>2055</v>
      </c>
      <c r="O149" s="28" t="e">
        <v>#N/A</v>
      </c>
      <c r="P149" s="29">
        <v>45931</v>
      </c>
      <c r="Q149" s="91"/>
      <c r="R149" s="24"/>
      <c r="S149" s="25"/>
    </row>
    <row r="150" spans="1:19" s="23" customFormat="1" ht="15.75" x14ac:dyDescent="0.25">
      <c r="A150" s="23">
        <v>1477591055</v>
      </c>
      <c r="B150" s="26" t="s">
        <v>1816</v>
      </c>
      <c r="C150" s="23" t="s">
        <v>2238</v>
      </c>
      <c r="D150" s="27">
        <v>4211.47</v>
      </c>
      <c r="E150" s="27">
        <v>306.42</v>
      </c>
      <c r="F150" s="88">
        <v>0.309</v>
      </c>
      <c r="G150" s="89">
        <v>3.9340187999999998E-2</v>
      </c>
      <c r="H150" s="27">
        <v>52.622010521151829</v>
      </c>
      <c r="I150" s="157" t="s">
        <v>1957</v>
      </c>
      <c r="J150" s="87">
        <v>1.1356999999999999</v>
      </c>
      <c r="K150" s="24">
        <f t="shared" si="2"/>
        <v>5277.5492794815582</v>
      </c>
      <c r="L150" s="23" t="s">
        <v>2650</v>
      </c>
      <c r="M150" s="23" t="s">
        <v>2651</v>
      </c>
      <c r="N150" s="28" t="s">
        <v>2055</v>
      </c>
      <c r="O150" s="28">
        <v>0</v>
      </c>
      <c r="P150" s="29">
        <v>45931</v>
      </c>
      <c r="Q150" s="91"/>
      <c r="R150" s="24"/>
      <c r="S150" s="25"/>
    </row>
    <row r="151" spans="1:19" s="23" customFormat="1" ht="15.75" x14ac:dyDescent="0.25">
      <c r="A151" s="23">
        <v>1417958331</v>
      </c>
      <c r="B151" s="26" t="s">
        <v>1796</v>
      </c>
      <c r="C151" s="23" t="s">
        <v>2217</v>
      </c>
      <c r="D151" s="27">
        <v>4211.47</v>
      </c>
      <c r="E151" s="27">
        <v>306.42</v>
      </c>
      <c r="F151" s="88">
        <v>0.26700000000000002</v>
      </c>
      <c r="G151" s="89">
        <v>0</v>
      </c>
      <c r="H151" s="27">
        <v>48.559925894970725</v>
      </c>
      <c r="I151" s="157" t="s">
        <v>1957</v>
      </c>
      <c r="J151" s="87">
        <v>1.1356999999999999</v>
      </c>
      <c r="K151" s="24">
        <f t="shared" si="2"/>
        <v>5089.3864789999998</v>
      </c>
      <c r="L151" s="23" t="s">
        <v>2606</v>
      </c>
      <c r="M151" s="23" t="s">
        <v>2607</v>
      </c>
      <c r="N151" s="28" t="s">
        <v>2055</v>
      </c>
      <c r="O151" s="28">
        <v>0</v>
      </c>
      <c r="P151" s="29">
        <v>45931</v>
      </c>
      <c r="Q151" s="91"/>
      <c r="R151" s="24"/>
      <c r="S151" s="25"/>
    </row>
    <row r="152" spans="1:19" s="23" customFormat="1" ht="15.75" x14ac:dyDescent="0.25">
      <c r="A152" s="23">
        <v>1295789907</v>
      </c>
      <c r="B152" s="26" t="s">
        <v>1761</v>
      </c>
      <c r="C152" s="23" t="s">
        <v>2057</v>
      </c>
      <c r="D152" s="27">
        <v>4211.47</v>
      </c>
      <c r="E152" s="27">
        <v>306.42</v>
      </c>
      <c r="F152" s="88">
        <v>0.21199999999999999</v>
      </c>
      <c r="G152" s="89">
        <v>8.3737277999999998E-2</v>
      </c>
      <c r="H152" s="27">
        <v>52.319094899846256</v>
      </c>
      <c r="I152" s="157" t="s">
        <v>1957</v>
      </c>
      <c r="J152" s="87">
        <v>1.1356999999999999</v>
      </c>
      <c r="K152" s="24">
        <f t="shared" si="2"/>
        <v>5489.8990727167047</v>
      </c>
      <c r="L152" s="23" t="s">
        <v>2535</v>
      </c>
      <c r="M152" s="23" t="s">
        <v>2536</v>
      </c>
      <c r="N152" s="28" t="s">
        <v>2055</v>
      </c>
      <c r="O152" s="28">
        <v>0</v>
      </c>
      <c r="P152" s="29">
        <v>45931</v>
      </c>
      <c r="Q152" s="91"/>
      <c r="R152" s="24"/>
      <c r="S152" s="25"/>
    </row>
    <row r="153" spans="1:19" s="23" customFormat="1" ht="15.75" x14ac:dyDescent="0.25">
      <c r="A153" s="23">
        <v>1801823349</v>
      </c>
      <c r="B153" s="26" t="s">
        <v>1901</v>
      </c>
      <c r="C153" s="23" t="s">
        <v>2059</v>
      </c>
      <c r="D153" s="27">
        <v>4211.47</v>
      </c>
      <c r="E153" s="27">
        <v>306.42</v>
      </c>
      <c r="F153" s="88">
        <v>0.113</v>
      </c>
      <c r="G153" s="89">
        <v>0</v>
      </c>
      <c r="H153" s="27">
        <v>44.228841050290185</v>
      </c>
      <c r="I153" s="157" t="s">
        <v>1954</v>
      </c>
      <c r="J153" s="87">
        <v>1.0247999999999999</v>
      </c>
      <c r="K153" s="24">
        <f t="shared" si="2"/>
        <v>4622.3344560000005</v>
      </c>
      <c r="L153" s="23" t="s">
        <v>2826</v>
      </c>
      <c r="M153" s="23" t="s">
        <v>2827</v>
      </c>
      <c r="N153" s="28" t="s">
        <v>2055</v>
      </c>
      <c r="O153" s="28" t="e">
        <v>#N/A</v>
      </c>
      <c r="P153" s="29">
        <v>45931</v>
      </c>
      <c r="Q153" s="91"/>
      <c r="R153" s="24"/>
      <c r="S153" s="25"/>
    </row>
    <row r="154" spans="1:19" s="23" customFormat="1" ht="15.75" x14ac:dyDescent="0.25">
      <c r="A154" s="23">
        <v>1376139139</v>
      </c>
      <c r="B154" s="26" t="s">
        <v>1964</v>
      </c>
      <c r="C154" s="23" t="s">
        <v>2351</v>
      </c>
      <c r="D154" s="27">
        <v>4211.47</v>
      </c>
      <c r="E154" s="27">
        <v>306.42</v>
      </c>
      <c r="F154" s="88">
        <v>0.27200000000000002</v>
      </c>
      <c r="G154" s="89">
        <v>4.6494061000000003E-2</v>
      </c>
      <c r="H154" s="27">
        <v>54.240577339859563</v>
      </c>
      <c r="I154" s="157" t="s">
        <v>1957</v>
      </c>
      <c r="J154" s="87">
        <v>1.1356999999999999</v>
      </c>
      <c r="K154" s="24">
        <f t="shared" si="2"/>
        <v>5311.7660142355808</v>
      </c>
      <c r="L154" s="23" t="s">
        <v>2940</v>
      </c>
      <c r="M154" s="23" t="s">
        <v>2941</v>
      </c>
      <c r="N154" s="28" t="s">
        <v>2055</v>
      </c>
      <c r="O154" s="28">
        <v>0</v>
      </c>
      <c r="P154" s="29">
        <v>45931</v>
      </c>
      <c r="Q154" s="91"/>
      <c r="R154" s="2"/>
      <c r="S154" s="3"/>
    </row>
    <row r="155" spans="1:19" s="23" customFormat="1" ht="15.75" x14ac:dyDescent="0.25">
      <c r="A155" s="23">
        <v>1346297892</v>
      </c>
      <c r="B155" s="26" t="s">
        <v>1773</v>
      </c>
      <c r="C155" s="23" t="s">
        <v>2060</v>
      </c>
      <c r="D155" s="27">
        <v>4211.47</v>
      </c>
      <c r="E155" s="27">
        <v>306.42</v>
      </c>
      <c r="F155" s="88">
        <v>0.22800000000000001</v>
      </c>
      <c r="G155" s="89">
        <v>0</v>
      </c>
      <c r="H155" s="27">
        <v>51.384402065904538</v>
      </c>
      <c r="I155" s="157" t="s">
        <v>1957</v>
      </c>
      <c r="J155" s="87">
        <v>1.1356999999999999</v>
      </c>
      <c r="K155" s="24">
        <f t="shared" si="2"/>
        <v>5089.3864789999998</v>
      </c>
      <c r="L155" s="23" t="s">
        <v>2558</v>
      </c>
      <c r="M155" s="23" t="s">
        <v>2536</v>
      </c>
      <c r="N155" s="28" t="s">
        <v>2055</v>
      </c>
      <c r="O155" s="28">
        <v>0</v>
      </c>
      <c r="P155" s="29">
        <v>45931</v>
      </c>
      <c r="Q155" s="91"/>
      <c r="R155" s="24"/>
      <c r="S155" s="25"/>
    </row>
    <row r="156" spans="1:19" s="23" customFormat="1" ht="15.75" x14ac:dyDescent="0.25">
      <c r="A156" s="23">
        <v>1154326379</v>
      </c>
      <c r="B156" s="26" t="s">
        <v>1723</v>
      </c>
      <c r="C156" s="23" t="s">
        <v>2061</v>
      </c>
      <c r="D156" s="27">
        <v>4211.47</v>
      </c>
      <c r="E156" s="27">
        <v>306.42</v>
      </c>
      <c r="F156" s="88">
        <v>0.26400000000000001</v>
      </c>
      <c r="G156" s="89">
        <v>0</v>
      </c>
      <c r="H156" s="27">
        <v>41.529843048434529</v>
      </c>
      <c r="I156" s="157" t="s">
        <v>1956</v>
      </c>
      <c r="J156" s="87">
        <v>0.97570000000000001</v>
      </c>
      <c r="K156" s="24">
        <f t="shared" si="2"/>
        <v>4415.5512790000002</v>
      </c>
      <c r="L156" s="23" t="s">
        <v>2460</v>
      </c>
      <c r="M156" s="23" t="s">
        <v>2461</v>
      </c>
      <c r="N156" s="28" t="s">
        <v>2055</v>
      </c>
      <c r="O156" s="28" t="e">
        <v>#N/A</v>
      </c>
      <c r="P156" s="29">
        <v>45931</v>
      </c>
      <c r="Q156" s="91"/>
      <c r="R156" s="24"/>
      <c r="S156" s="25"/>
    </row>
    <row r="157" spans="1:19" s="23" customFormat="1" ht="15.75" x14ac:dyDescent="0.25">
      <c r="A157" s="23">
        <v>1427103910</v>
      </c>
      <c r="B157" s="26" t="s">
        <v>1801</v>
      </c>
      <c r="C157" s="23" t="s">
        <v>2220</v>
      </c>
      <c r="D157" s="27">
        <v>4211.47</v>
      </c>
      <c r="E157" s="27">
        <v>306.42</v>
      </c>
      <c r="F157" s="88">
        <v>0.28199999999999997</v>
      </c>
      <c r="G157" s="89">
        <v>1.7546829E-2</v>
      </c>
      <c r="H157" s="27">
        <v>40.452495215961306</v>
      </c>
      <c r="I157" s="157" t="s">
        <v>1959</v>
      </c>
      <c r="J157" s="87">
        <v>0.9365</v>
      </c>
      <c r="K157" s="24">
        <f t="shared" si="2"/>
        <v>4319.6670794891625</v>
      </c>
      <c r="L157" s="23" t="s">
        <v>2616</v>
      </c>
      <c r="M157" s="23" t="s">
        <v>2617</v>
      </c>
      <c r="N157" s="28" t="s">
        <v>2618</v>
      </c>
      <c r="O157" s="28" t="e">
        <v>#N/A</v>
      </c>
      <c r="P157" s="29">
        <v>45931</v>
      </c>
      <c r="Q157" s="91"/>
      <c r="R157" s="24"/>
      <c r="S157" s="25"/>
    </row>
    <row r="158" spans="1:19" s="23" customFormat="1" ht="15.75" x14ac:dyDescent="0.25">
      <c r="A158" s="23">
        <v>1033154026</v>
      </c>
      <c r="B158" s="26" t="s">
        <v>1681</v>
      </c>
      <c r="C158" s="23" t="s">
        <v>2130</v>
      </c>
      <c r="D158" s="27">
        <v>4211.47</v>
      </c>
      <c r="E158" s="27">
        <v>306.42</v>
      </c>
      <c r="F158" s="88">
        <v>0.21</v>
      </c>
      <c r="G158" s="89">
        <v>0.349554594</v>
      </c>
      <c r="H158" s="27">
        <v>54.26393704066237</v>
      </c>
      <c r="I158" s="157" t="s">
        <v>1957</v>
      </c>
      <c r="J158" s="87">
        <v>1.1356999999999999</v>
      </c>
      <c r="K158" s="24">
        <f t="shared" si="2"/>
        <v>6761.2943846824546</v>
      </c>
      <c r="L158" s="23" t="s">
        <v>2367</v>
      </c>
      <c r="M158" s="23" t="s">
        <v>2368</v>
      </c>
      <c r="N158" s="28" t="s">
        <v>2063</v>
      </c>
      <c r="O158" s="28">
        <v>0</v>
      </c>
      <c r="P158" s="29">
        <v>45931</v>
      </c>
      <c r="Q158" s="91"/>
      <c r="R158" s="24"/>
      <c r="S158" s="25"/>
    </row>
    <row r="159" spans="1:19" s="23" customFormat="1" ht="15.75" x14ac:dyDescent="0.25">
      <c r="A159" s="23">
        <v>1467484972</v>
      </c>
      <c r="B159" s="26" t="s">
        <v>1811</v>
      </c>
      <c r="C159" s="23" t="s">
        <v>2231</v>
      </c>
      <c r="D159" s="27">
        <v>4211.47</v>
      </c>
      <c r="E159" s="27">
        <v>306.42</v>
      </c>
      <c r="F159" s="88">
        <v>0.20799999999999999</v>
      </c>
      <c r="G159" s="89">
        <v>0.11477272600000001</v>
      </c>
      <c r="H159" s="27">
        <v>50.60627316985385</v>
      </c>
      <c r="I159" s="157" t="s">
        <v>1957</v>
      </c>
      <c r="J159" s="87">
        <v>1.1356999999999999</v>
      </c>
      <c r="K159" s="24">
        <f t="shared" si="2"/>
        <v>5638.3405801614517</v>
      </c>
      <c r="L159" s="23" t="s">
        <v>2639</v>
      </c>
      <c r="M159" s="23" t="s">
        <v>2437</v>
      </c>
      <c r="N159" s="28" t="s">
        <v>2063</v>
      </c>
      <c r="O159" s="28">
        <v>0</v>
      </c>
      <c r="P159" s="29">
        <v>45931</v>
      </c>
      <c r="Q159" s="91"/>
      <c r="R159" s="24"/>
      <c r="S159" s="25"/>
    </row>
    <row r="160" spans="1:19" s="23" customFormat="1" ht="15.75" x14ac:dyDescent="0.25">
      <c r="A160" s="23">
        <v>1053342816</v>
      </c>
      <c r="B160" s="26" t="s">
        <v>1690</v>
      </c>
      <c r="C160" s="23" t="s">
        <v>2062</v>
      </c>
      <c r="D160" s="27">
        <v>4211.47</v>
      </c>
      <c r="E160" s="27">
        <v>306.42</v>
      </c>
      <c r="F160" s="88">
        <v>0.23899999999999999</v>
      </c>
      <c r="G160" s="89">
        <v>5.4658699999999996E-4</v>
      </c>
      <c r="H160" s="27">
        <v>43.823794636898576</v>
      </c>
      <c r="I160" s="157" t="s">
        <v>1954</v>
      </c>
      <c r="J160" s="87">
        <v>1.0247999999999999</v>
      </c>
      <c r="K160" s="24">
        <f t="shared" si="2"/>
        <v>4624.6934787347627</v>
      </c>
      <c r="L160" s="23" t="s">
        <v>2386</v>
      </c>
      <c r="M160" s="23" t="s">
        <v>2387</v>
      </c>
      <c r="N160" s="28" t="s">
        <v>2063</v>
      </c>
      <c r="O160" s="28">
        <v>0</v>
      </c>
      <c r="P160" s="29">
        <v>45931</v>
      </c>
      <c r="Q160" s="91"/>
      <c r="R160" s="24"/>
      <c r="S160" s="25"/>
    </row>
    <row r="161" spans="1:19" s="23" customFormat="1" ht="15.75" x14ac:dyDescent="0.25">
      <c r="A161" s="23">
        <v>1336144732</v>
      </c>
      <c r="B161" s="26" t="s">
        <v>1769</v>
      </c>
      <c r="C161" s="23" t="s">
        <v>2202</v>
      </c>
      <c r="D161" s="27">
        <v>4211.47</v>
      </c>
      <c r="E161" s="27">
        <v>306.42</v>
      </c>
      <c r="F161" s="88">
        <v>0.28199999999999997</v>
      </c>
      <c r="G161" s="89">
        <v>0</v>
      </c>
      <c r="H161" s="27">
        <v>44.354161634329735</v>
      </c>
      <c r="I161" s="157" t="s">
        <v>1954</v>
      </c>
      <c r="J161" s="87">
        <v>1.0247999999999999</v>
      </c>
      <c r="K161" s="24">
        <f t="shared" si="2"/>
        <v>4622.3344560000005</v>
      </c>
      <c r="L161" s="23" t="s">
        <v>2550</v>
      </c>
      <c r="M161" s="23" t="s">
        <v>2551</v>
      </c>
      <c r="N161" s="28" t="s">
        <v>2063</v>
      </c>
      <c r="O161" s="28" t="e">
        <v>#N/A</v>
      </c>
      <c r="P161" s="29">
        <v>45931</v>
      </c>
      <c r="Q161" s="91"/>
      <c r="R161" s="24"/>
      <c r="S161" s="25"/>
    </row>
    <row r="162" spans="1:19" s="23" customFormat="1" ht="15.75" x14ac:dyDescent="0.25">
      <c r="A162" s="23">
        <v>1871606921</v>
      </c>
      <c r="B162" s="26" t="s">
        <v>1924</v>
      </c>
      <c r="C162" s="23" t="s">
        <v>2328</v>
      </c>
      <c r="D162" s="27">
        <v>4211.47</v>
      </c>
      <c r="E162" s="27">
        <v>306.42</v>
      </c>
      <c r="F162" s="88">
        <v>0.44400000000000001</v>
      </c>
      <c r="G162" s="89">
        <v>0</v>
      </c>
      <c r="H162" s="27">
        <v>44.86664319989621</v>
      </c>
      <c r="I162" s="157" t="s">
        <v>1954</v>
      </c>
      <c r="J162" s="87">
        <v>1.0247999999999999</v>
      </c>
      <c r="K162" s="24">
        <f t="shared" si="2"/>
        <v>4622.3344560000005</v>
      </c>
      <c r="L162" s="23" t="s">
        <v>2873</v>
      </c>
      <c r="M162" s="23" t="s">
        <v>2874</v>
      </c>
      <c r="N162" s="28" t="s">
        <v>2063</v>
      </c>
      <c r="O162" s="28" t="e">
        <v>#N/A</v>
      </c>
      <c r="P162" s="29">
        <v>45931</v>
      </c>
      <c r="Q162" s="91"/>
      <c r="R162" s="24"/>
      <c r="S162" s="25"/>
    </row>
    <row r="163" spans="1:19" s="23" customFormat="1" ht="15.75" x14ac:dyDescent="0.25">
      <c r="A163" s="23">
        <v>1710913462</v>
      </c>
      <c r="B163" s="26" t="s">
        <v>1879</v>
      </c>
      <c r="C163" s="23" t="s">
        <v>2296</v>
      </c>
      <c r="D163" s="27">
        <v>4211.47</v>
      </c>
      <c r="E163" s="27">
        <v>306.42</v>
      </c>
      <c r="F163" s="88">
        <v>0.26700000000000002</v>
      </c>
      <c r="G163" s="89">
        <v>1.7815028E-2</v>
      </c>
      <c r="H163" s="27">
        <v>46.073882783458593</v>
      </c>
      <c r="I163" s="157" t="s">
        <v>1957</v>
      </c>
      <c r="J163" s="87">
        <v>1.1356999999999999</v>
      </c>
      <c r="K163" s="24">
        <f t="shared" si="2"/>
        <v>5174.5951607464458</v>
      </c>
      <c r="L163" s="23" t="s">
        <v>2777</v>
      </c>
      <c r="M163" s="23" t="s">
        <v>2760</v>
      </c>
      <c r="N163" s="28" t="s">
        <v>2063</v>
      </c>
      <c r="O163" s="28">
        <v>0</v>
      </c>
      <c r="P163" s="29">
        <v>45931</v>
      </c>
      <c r="Q163" s="91"/>
      <c r="R163" s="24"/>
      <c r="S163" s="25"/>
    </row>
    <row r="164" spans="1:19" s="23" customFormat="1" ht="15.75" x14ac:dyDescent="0.25">
      <c r="A164" s="23">
        <v>1255377149</v>
      </c>
      <c r="B164" s="26" t="s">
        <v>1746</v>
      </c>
      <c r="C164" s="23" t="s">
        <v>2188</v>
      </c>
      <c r="D164" s="27">
        <v>4211.47</v>
      </c>
      <c r="E164" s="27">
        <v>306.42</v>
      </c>
      <c r="F164" s="88">
        <v>0.21099999999999999</v>
      </c>
      <c r="G164" s="89">
        <v>8.2234663999999999E-2</v>
      </c>
      <c r="H164" s="27">
        <v>55.596635019461374</v>
      </c>
      <c r="I164" s="157" t="s">
        <v>1957</v>
      </c>
      <c r="J164" s="87">
        <v>1.1356999999999999</v>
      </c>
      <c r="K164" s="24">
        <f t="shared" si="2"/>
        <v>5482.7121203238285</v>
      </c>
      <c r="L164" s="23" t="s">
        <v>2509</v>
      </c>
      <c r="M164" s="23" t="s">
        <v>2437</v>
      </c>
      <c r="N164" s="28" t="s">
        <v>2063</v>
      </c>
      <c r="O164" s="28">
        <v>0</v>
      </c>
      <c r="P164" s="29">
        <v>45931</v>
      </c>
      <c r="Q164" s="91"/>
      <c r="R164" s="24"/>
      <c r="S164" s="25"/>
    </row>
    <row r="165" spans="1:19" s="23" customFormat="1" ht="15.75" x14ac:dyDescent="0.25">
      <c r="A165" s="23">
        <v>1801884655</v>
      </c>
      <c r="B165" s="26" t="s">
        <v>1902</v>
      </c>
      <c r="C165" s="23" t="s">
        <v>2064</v>
      </c>
      <c r="D165" s="27">
        <v>4211.47</v>
      </c>
      <c r="E165" s="27">
        <v>306.42</v>
      </c>
      <c r="F165" s="88">
        <v>0.33100000000000002</v>
      </c>
      <c r="G165" s="89">
        <v>2.4441795999999998E-2</v>
      </c>
      <c r="H165" s="27">
        <v>44.001530835698397</v>
      </c>
      <c r="I165" s="157" t="s">
        <v>1954</v>
      </c>
      <c r="J165" s="87">
        <v>1.0247999999999999</v>
      </c>
      <c r="K165" s="24">
        <f t="shared" si="2"/>
        <v>4727.8231566870036</v>
      </c>
      <c r="L165" s="23" t="s">
        <v>2828</v>
      </c>
      <c r="M165" s="23" t="s">
        <v>2829</v>
      </c>
      <c r="N165" s="28" t="s">
        <v>2063</v>
      </c>
      <c r="O165" s="28" t="e">
        <v>#N/A</v>
      </c>
      <c r="P165" s="29">
        <v>45931</v>
      </c>
      <c r="Q165" s="91"/>
      <c r="R165" s="24"/>
      <c r="S165" s="25"/>
    </row>
    <row r="166" spans="1:19" s="23" customFormat="1" ht="15.75" x14ac:dyDescent="0.25">
      <c r="A166" s="23">
        <v>1821035940</v>
      </c>
      <c r="B166" s="26" t="s">
        <v>1909</v>
      </c>
      <c r="C166" s="23" t="s">
        <v>2317</v>
      </c>
      <c r="D166" s="27">
        <v>4211.47</v>
      </c>
      <c r="E166" s="27">
        <v>306.42</v>
      </c>
      <c r="F166" s="88">
        <v>0.222</v>
      </c>
      <c r="G166" s="89">
        <v>0.17328045</v>
      </c>
      <c r="H166" s="27">
        <v>47.192700971594824</v>
      </c>
      <c r="I166" s="157" t="s">
        <v>1957</v>
      </c>
      <c r="J166" s="87">
        <v>1.1356999999999999</v>
      </c>
      <c r="K166" s="24">
        <f t="shared" si="2"/>
        <v>5918.1810628160356</v>
      </c>
      <c r="L166" s="23" t="s">
        <v>2840</v>
      </c>
      <c r="M166" s="23" t="s">
        <v>2841</v>
      </c>
      <c r="N166" s="28" t="s">
        <v>2063</v>
      </c>
      <c r="O166" s="28">
        <v>0</v>
      </c>
      <c r="P166" s="29">
        <v>45931</v>
      </c>
      <c r="Q166" s="91"/>
      <c r="R166" s="24"/>
      <c r="S166" s="25"/>
    </row>
    <row r="167" spans="1:19" s="23" customFormat="1" ht="15.75" x14ac:dyDescent="0.25">
      <c r="A167" s="23">
        <v>1710067376</v>
      </c>
      <c r="B167" s="26" t="s">
        <v>1878</v>
      </c>
      <c r="C167" s="23" t="s">
        <v>2295</v>
      </c>
      <c r="D167" s="27">
        <v>4211.47</v>
      </c>
      <c r="E167" s="27">
        <v>306.42</v>
      </c>
      <c r="F167" s="88">
        <v>0.20899999999999999</v>
      </c>
      <c r="G167" s="89">
        <v>7.5797330999999996E-2</v>
      </c>
      <c r="H167" s="27">
        <v>50.041916719725471</v>
      </c>
      <c r="I167" s="157" t="s">
        <v>1957</v>
      </c>
      <c r="J167" s="87">
        <v>1.1356999999999999</v>
      </c>
      <c r="K167" s="24">
        <f t="shared" si="2"/>
        <v>5451.9225723706677</v>
      </c>
      <c r="L167" s="23" t="s">
        <v>2776</v>
      </c>
      <c r="M167" s="23" t="s">
        <v>2437</v>
      </c>
      <c r="N167" s="28" t="s">
        <v>2063</v>
      </c>
      <c r="O167" s="28">
        <v>0</v>
      </c>
      <c r="P167" s="29">
        <v>45931</v>
      </c>
      <c r="Q167" s="91"/>
      <c r="R167" s="24"/>
      <c r="S167" s="25"/>
    </row>
    <row r="168" spans="1:19" s="23" customFormat="1" ht="15.75" x14ac:dyDescent="0.25">
      <c r="A168" s="23">
        <v>1982784534</v>
      </c>
      <c r="B168" s="26" t="s">
        <v>1878</v>
      </c>
      <c r="C168" s="23" t="s">
        <v>2348</v>
      </c>
      <c r="D168" s="27">
        <v>4211.47</v>
      </c>
      <c r="E168" s="27">
        <v>306.42</v>
      </c>
      <c r="F168" s="88">
        <v>0.20899999999999999</v>
      </c>
      <c r="G168" s="89">
        <v>7.5797330999999996E-2</v>
      </c>
      <c r="H168" s="27">
        <v>50.041916719725471</v>
      </c>
      <c r="I168" s="157" t="s">
        <v>1957</v>
      </c>
      <c r="J168" s="87">
        <v>1.1356999999999999</v>
      </c>
      <c r="K168" s="24">
        <f t="shared" si="2"/>
        <v>5451.9225723706677</v>
      </c>
      <c r="L168" s="23" t="s">
        <v>2922</v>
      </c>
      <c r="M168" s="23" t="s">
        <v>2437</v>
      </c>
      <c r="N168" s="28" t="s">
        <v>2063</v>
      </c>
      <c r="O168" s="28">
        <v>0</v>
      </c>
      <c r="P168" s="29">
        <v>45931</v>
      </c>
      <c r="Q168" s="91"/>
      <c r="R168" s="24"/>
      <c r="S168" s="25"/>
    </row>
    <row r="169" spans="1:19" s="23" customFormat="1" ht="15.75" x14ac:dyDescent="0.25">
      <c r="A169" s="23">
        <v>1598868655</v>
      </c>
      <c r="B169" s="26" t="s">
        <v>1851</v>
      </c>
      <c r="C169" s="23" t="s">
        <v>2065</v>
      </c>
      <c r="D169" s="27">
        <v>4211.47</v>
      </c>
      <c r="E169" s="27">
        <v>306.42</v>
      </c>
      <c r="F169" s="88">
        <v>0.28799999999999998</v>
      </c>
      <c r="G169" s="89">
        <v>0</v>
      </c>
      <c r="H169" s="27">
        <v>46.821383835953355</v>
      </c>
      <c r="I169" s="157" t="s">
        <v>1957</v>
      </c>
      <c r="J169" s="87">
        <v>1.1356999999999999</v>
      </c>
      <c r="K169" s="24">
        <f t="shared" si="2"/>
        <v>5089.3864789999998</v>
      </c>
      <c r="L169" s="23" t="s">
        <v>2726</v>
      </c>
      <c r="M169" s="23" t="s">
        <v>2727</v>
      </c>
      <c r="N169" s="28" t="s">
        <v>2063</v>
      </c>
      <c r="O169" s="28">
        <v>0</v>
      </c>
      <c r="P169" s="29">
        <v>45931</v>
      </c>
      <c r="Q169" s="91"/>
      <c r="R169" s="24"/>
      <c r="S169" s="25"/>
    </row>
    <row r="170" spans="1:19" s="23" customFormat="1" ht="15.75" x14ac:dyDescent="0.25">
      <c r="A170" s="23">
        <v>1073688354</v>
      </c>
      <c r="B170" s="26" t="s">
        <v>1701</v>
      </c>
      <c r="C170" s="23" t="s">
        <v>2145</v>
      </c>
      <c r="D170" s="27">
        <v>4211.47</v>
      </c>
      <c r="E170" s="27">
        <v>306.42</v>
      </c>
      <c r="F170" s="88">
        <v>0.188</v>
      </c>
      <c r="G170" s="89">
        <v>9.2952710999999993E-2</v>
      </c>
      <c r="H170" s="27">
        <v>52.429904288902392</v>
      </c>
      <c r="I170" s="157" t="s">
        <v>1957</v>
      </c>
      <c r="J170" s="87">
        <v>1.1356999999999999</v>
      </c>
      <c r="K170" s="24">
        <f t="shared" si="2"/>
        <v>5533.9761798451746</v>
      </c>
      <c r="L170" s="23" t="s">
        <v>2410</v>
      </c>
      <c r="M170" s="23" t="s">
        <v>2385</v>
      </c>
      <c r="N170" s="28" t="s">
        <v>2063</v>
      </c>
      <c r="O170" s="28">
        <v>0</v>
      </c>
      <c r="P170" s="29">
        <v>45931</v>
      </c>
      <c r="Q170" s="91"/>
      <c r="R170" s="24"/>
      <c r="S170" s="25"/>
    </row>
    <row r="171" spans="1:19" s="23" customFormat="1" ht="15.75" x14ac:dyDescent="0.25">
      <c r="A171" s="23">
        <v>1942256888</v>
      </c>
      <c r="B171" s="26" t="s">
        <v>1937</v>
      </c>
      <c r="C171" s="23" t="s">
        <v>2066</v>
      </c>
      <c r="D171" s="27">
        <v>4211.47</v>
      </c>
      <c r="E171" s="27">
        <v>306.42</v>
      </c>
      <c r="F171" s="88">
        <v>0.36699999999999999</v>
      </c>
      <c r="G171" s="89">
        <v>3.8501163999999997E-2</v>
      </c>
      <c r="H171" s="27">
        <v>36.452659072698602</v>
      </c>
      <c r="I171" s="157" t="s">
        <v>1955</v>
      </c>
      <c r="J171" s="87">
        <v>0.82809999999999995</v>
      </c>
      <c r="K171" s="24">
        <f t="shared" si="2"/>
        <v>3928.211821290809</v>
      </c>
      <c r="L171" s="23" t="s">
        <v>2899</v>
      </c>
      <c r="M171" s="23" t="s">
        <v>2900</v>
      </c>
      <c r="N171" s="28" t="s">
        <v>2063</v>
      </c>
      <c r="O171" s="28">
        <v>0</v>
      </c>
      <c r="P171" s="29">
        <v>45931</v>
      </c>
      <c r="Q171" s="91"/>
      <c r="R171" s="24"/>
      <c r="S171" s="25"/>
    </row>
    <row r="172" spans="1:19" s="23" customFormat="1" ht="15.75" x14ac:dyDescent="0.25">
      <c r="A172" s="23">
        <v>1467552471</v>
      </c>
      <c r="B172" s="26" t="s">
        <v>1815</v>
      </c>
      <c r="C172" s="23" t="s">
        <v>2236</v>
      </c>
      <c r="D172" s="27">
        <v>4211.47</v>
      </c>
      <c r="E172" s="27">
        <v>306.42</v>
      </c>
      <c r="F172" s="88">
        <v>0.187</v>
      </c>
      <c r="G172" s="89">
        <v>0</v>
      </c>
      <c r="H172" s="27">
        <v>52.610363108971228</v>
      </c>
      <c r="I172" s="157" t="s">
        <v>1957</v>
      </c>
      <c r="J172" s="87">
        <v>1.1356999999999999</v>
      </c>
      <c r="K172" s="24">
        <f t="shared" si="2"/>
        <v>5089.3864789999998</v>
      </c>
      <c r="L172" s="23" t="s">
        <v>2647</v>
      </c>
      <c r="M172" s="23" t="s">
        <v>1998</v>
      </c>
      <c r="N172" s="28" t="s">
        <v>2063</v>
      </c>
      <c r="O172" s="28">
        <v>0</v>
      </c>
      <c r="P172" s="29">
        <v>45931</v>
      </c>
      <c r="Q172" s="91"/>
      <c r="R172" s="24"/>
      <c r="S172" s="25"/>
    </row>
    <row r="173" spans="1:19" s="23" customFormat="1" ht="15.75" x14ac:dyDescent="0.25">
      <c r="A173" s="23">
        <v>1700828852</v>
      </c>
      <c r="B173" s="26" t="s">
        <v>1876</v>
      </c>
      <c r="C173" s="23" t="s">
        <v>2293</v>
      </c>
      <c r="D173" s="27">
        <v>4211.47</v>
      </c>
      <c r="E173" s="27">
        <v>306.42</v>
      </c>
      <c r="F173" s="88">
        <v>0.253</v>
      </c>
      <c r="G173" s="89">
        <v>0.34533676400000002</v>
      </c>
      <c r="H173" s="27">
        <v>52.144964052925403</v>
      </c>
      <c r="I173" s="157" t="s">
        <v>1957</v>
      </c>
      <c r="J173" s="87">
        <v>1.1356999999999999</v>
      </c>
      <c r="K173" s="24">
        <f t="shared" si="2"/>
        <v>6741.1206451783346</v>
      </c>
      <c r="L173" s="23" t="s">
        <v>2773</v>
      </c>
      <c r="M173" s="23" t="s">
        <v>2074</v>
      </c>
      <c r="N173" s="28" t="s">
        <v>2063</v>
      </c>
      <c r="O173" s="28">
        <v>0</v>
      </c>
      <c r="P173" s="29">
        <v>45931</v>
      </c>
      <c r="Q173" s="91"/>
      <c r="R173" s="24"/>
      <c r="S173" s="25"/>
    </row>
    <row r="174" spans="1:19" s="23" customFormat="1" ht="15.75" x14ac:dyDescent="0.25">
      <c r="A174" s="23">
        <v>1548296106</v>
      </c>
      <c r="B174" s="26" t="s">
        <v>1835</v>
      </c>
      <c r="C174" s="23" t="s">
        <v>2258</v>
      </c>
      <c r="D174" s="27">
        <v>4211.47</v>
      </c>
      <c r="E174" s="27">
        <v>306.42</v>
      </c>
      <c r="F174" s="88">
        <v>0.16900000000000001</v>
      </c>
      <c r="G174" s="89">
        <v>0.146986966</v>
      </c>
      <c r="H174" s="27">
        <v>49.439212634699693</v>
      </c>
      <c r="I174" s="157" t="s">
        <v>1957</v>
      </c>
      <c r="J174" s="87">
        <v>1.1356999999999999</v>
      </c>
      <c r="K174" s="24">
        <f t="shared" si="2"/>
        <v>5792.4202102279132</v>
      </c>
      <c r="L174" s="23" t="s">
        <v>2689</v>
      </c>
      <c r="M174" s="23" t="s">
        <v>2690</v>
      </c>
      <c r="N174" s="28" t="s">
        <v>2063</v>
      </c>
      <c r="O174" s="28">
        <v>0</v>
      </c>
      <c r="P174" s="29">
        <v>45931</v>
      </c>
      <c r="Q174" s="91"/>
      <c r="R174" s="24"/>
      <c r="S174" s="25"/>
    </row>
    <row r="175" spans="1:19" s="23" customFormat="1" ht="15.75" x14ac:dyDescent="0.25">
      <c r="A175" s="23">
        <v>1811939887</v>
      </c>
      <c r="B175" s="26" t="s">
        <v>1905</v>
      </c>
      <c r="C175" s="23" t="s">
        <v>2314</v>
      </c>
      <c r="D175" s="27">
        <v>4211.47</v>
      </c>
      <c r="E175" s="27">
        <v>306.42</v>
      </c>
      <c r="F175" s="88">
        <v>0.151</v>
      </c>
      <c r="G175" s="89">
        <v>0.11151802</v>
      </c>
      <c r="H175" s="27">
        <v>54.511516118562739</v>
      </c>
      <c r="I175" s="157" t="s">
        <v>1957</v>
      </c>
      <c r="J175" s="87">
        <v>1.1356999999999999</v>
      </c>
      <c r="K175" s="24">
        <f t="shared" si="2"/>
        <v>5622.7734304644518</v>
      </c>
      <c r="L175" s="23" t="s">
        <v>2834</v>
      </c>
      <c r="M175" s="23" t="s">
        <v>2551</v>
      </c>
      <c r="N175" s="28" t="s">
        <v>2063</v>
      </c>
      <c r="O175" s="28" t="e">
        <v>#N/A</v>
      </c>
      <c r="P175" s="29">
        <v>45931</v>
      </c>
      <c r="Q175" s="91"/>
      <c r="R175" s="24"/>
      <c r="S175" s="25"/>
    </row>
    <row r="176" spans="1:19" s="23" customFormat="1" ht="15.75" x14ac:dyDescent="0.25">
      <c r="A176" s="23">
        <v>1407854771</v>
      </c>
      <c r="B176" s="26" t="s">
        <v>1791</v>
      </c>
      <c r="C176" s="23" t="s">
        <v>2067</v>
      </c>
      <c r="D176" s="27">
        <v>4211.47</v>
      </c>
      <c r="E176" s="27">
        <v>306.42</v>
      </c>
      <c r="F176" s="88">
        <v>0.16500000000000001</v>
      </c>
      <c r="G176" s="89">
        <v>0.15330869</v>
      </c>
      <c r="H176" s="27">
        <v>48.865217280208761</v>
      </c>
      <c r="I176" s="157" t="s">
        <v>1957</v>
      </c>
      <c r="J176" s="87">
        <v>1.1356999999999999</v>
      </c>
      <c r="K176" s="24">
        <f t="shared" si="2"/>
        <v>5822.6568042094023</v>
      </c>
      <c r="L176" s="23" t="s">
        <v>2595</v>
      </c>
      <c r="M176" s="23" t="s">
        <v>2596</v>
      </c>
      <c r="N176" s="28" t="s">
        <v>2063</v>
      </c>
      <c r="O176" s="28">
        <v>0</v>
      </c>
      <c r="P176" s="29">
        <v>45931</v>
      </c>
      <c r="Q176" s="91"/>
      <c r="R176" s="24"/>
      <c r="S176" s="25"/>
    </row>
    <row r="177" spans="1:19" s="23" customFormat="1" ht="15.75" x14ac:dyDescent="0.25">
      <c r="A177" s="23">
        <v>1366433195</v>
      </c>
      <c r="B177" s="26" t="s">
        <v>1776</v>
      </c>
      <c r="C177" s="23" t="s">
        <v>2205</v>
      </c>
      <c r="D177" s="27">
        <v>4211.47</v>
      </c>
      <c r="E177" s="27">
        <v>306.42</v>
      </c>
      <c r="F177" s="88">
        <v>0.32200000000000001</v>
      </c>
      <c r="G177" s="89">
        <v>3.7976396000000003E-2</v>
      </c>
      <c r="H177" s="27">
        <v>46.903970898836704</v>
      </c>
      <c r="I177" s="157" t="s">
        <v>1957</v>
      </c>
      <c r="J177" s="87">
        <v>1.1356999999999999</v>
      </c>
      <c r="K177" s="24">
        <f t="shared" si="2"/>
        <v>5271.0263080612294</v>
      </c>
      <c r="L177" s="23" t="s">
        <v>2563</v>
      </c>
      <c r="M177" s="23" t="s">
        <v>2562</v>
      </c>
      <c r="N177" s="28" t="s">
        <v>2063</v>
      </c>
      <c r="O177" s="28">
        <v>0</v>
      </c>
      <c r="P177" s="29">
        <v>45931</v>
      </c>
      <c r="Q177" s="91"/>
      <c r="R177" s="24"/>
      <c r="S177" s="25"/>
    </row>
    <row r="178" spans="1:19" s="23" customFormat="1" ht="15.75" x14ac:dyDescent="0.25">
      <c r="A178" s="23">
        <v>1467433763</v>
      </c>
      <c r="B178" s="26" t="s">
        <v>1810</v>
      </c>
      <c r="C178" s="23" t="s">
        <v>2230</v>
      </c>
      <c r="D178" s="27">
        <v>4211.47</v>
      </c>
      <c r="E178" s="27">
        <v>306.42</v>
      </c>
      <c r="F178" s="88">
        <v>0.28699999999999998</v>
      </c>
      <c r="G178" s="89">
        <v>8.0679526000000001E-2</v>
      </c>
      <c r="H178" s="27">
        <v>46.899481490645073</v>
      </c>
      <c r="I178" s="157" t="s">
        <v>1957</v>
      </c>
      <c r="J178" s="87">
        <v>1.1356999999999999</v>
      </c>
      <c r="K178" s="24">
        <f t="shared" si="2"/>
        <v>5475.2739473996089</v>
      </c>
      <c r="L178" s="23" t="s">
        <v>2637</v>
      </c>
      <c r="M178" s="23" t="s">
        <v>2638</v>
      </c>
      <c r="N178" s="28" t="s">
        <v>2063</v>
      </c>
      <c r="O178" s="28">
        <v>0</v>
      </c>
      <c r="P178" s="29">
        <v>45931</v>
      </c>
      <c r="Q178" s="91"/>
      <c r="R178" s="24"/>
      <c r="S178" s="25"/>
    </row>
    <row r="179" spans="1:19" s="23" customFormat="1" ht="15.75" x14ac:dyDescent="0.25">
      <c r="A179" s="23">
        <v>1215989611</v>
      </c>
      <c r="B179" s="26" t="s">
        <v>1739</v>
      </c>
      <c r="C179" s="23" t="s">
        <v>2184</v>
      </c>
      <c r="D179" s="27">
        <v>4211.47</v>
      </c>
      <c r="E179" s="27">
        <v>306.42</v>
      </c>
      <c r="F179" s="88">
        <v>0.24199999999999999</v>
      </c>
      <c r="G179" s="89">
        <v>6.8554751999999997E-2</v>
      </c>
      <c r="H179" s="27">
        <v>49.305297379561054</v>
      </c>
      <c r="I179" s="157" t="s">
        <v>1957</v>
      </c>
      <c r="J179" s="87">
        <v>1.1356999999999999</v>
      </c>
      <c r="K179" s="24">
        <f t="shared" si="2"/>
        <v>5417.2815597921581</v>
      </c>
      <c r="L179" s="23" t="s">
        <v>2497</v>
      </c>
      <c r="M179" s="23" t="s">
        <v>2074</v>
      </c>
      <c r="N179" s="28" t="s">
        <v>2063</v>
      </c>
      <c r="O179" s="28">
        <v>0</v>
      </c>
      <c r="P179" s="29">
        <v>45931</v>
      </c>
      <c r="Q179" s="91"/>
      <c r="R179" s="24"/>
      <c r="S179" s="25"/>
    </row>
    <row r="180" spans="1:19" s="23" customFormat="1" ht="15.75" x14ac:dyDescent="0.25">
      <c r="A180" s="23">
        <v>1508480922</v>
      </c>
      <c r="B180" s="26" t="s">
        <v>1824</v>
      </c>
      <c r="C180" s="23" t="s">
        <v>2243</v>
      </c>
      <c r="D180" s="27">
        <v>4211.47</v>
      </c>
      <c r="E180" s="27">
        <v>306.42</v>
      </c>
      <c r="F180" s="88">
        <v>0.26900000000000002</v>
      </c>
      <c r="G180" s="89">
        <v>0</v>
      </c>
      <c r="H180" s="27">
        <v>29.665149456011253</v>
      </c>
      <c r="I180" s="157" t="s">
        <v>1958</v>
      </c>
      <c r="J180" s="87">
        <v>0.76280000000000003</v>
      </c>
      <c r="K180" s="24">
        <f t="shared" si="2"/>
        <v>3518.9293160000002</v>
      </c>
      <c r="L180" s="23" t="s">
        <v>2665</v>
      </c>
      <c r="M180" s="23" t="s">
        <v>2666</v>
      </c>
      <c r="N180" s="28" t="s">
        <v>2063</v>
      </c>
      <c r="O180" s="28">
        <v>0</v>
      </c>
      <c r="P180" s="29">
        <v>45931</v>
      </c>
      <c r="Q180" s="91"/>
      <c r="R180" s="24"/>
      <c r="S180" s="25"/>
    </row>
    <row r="181" spans="1:19" s="23" customFormat="1" ht="15.75" x14ac:dyDescent="0.25">
      <c r="A181" s="23">
        <v>1356366991</v>
      </c>
      <c r="B181" s="26" t="s">
        <v>1775</v>
      </c>
      <c r="C181" s="23" t="s">
        <v>2068</v>
      </c>
      <c r="D181" s="27">
        <v>4211.47</v>
      </c>
      <c r="E181" s="27">
        <v>306.42</v>
      </c>
      <c r="F181" s="88">
        <v>0.26100000000000001</v>
      </c>
      <c r="G181" s="89">
        <v>0.14609408900000001</v>
      </c>
      <c r="H181" s="27">
        <v>42.515862889442516</v>
      </c>
      <c r="I181" s="157" t="s">
        <v>1956</v>
      </c>
      <c r="J181" s="87">
        <v>0.97570000000000001</v>
      </c>
      <c r="K181" s="24">
        <f t="shared" si="2"/>
        <v>5015.8710697869101</v>
      </c>
      <c r="L181" s="23" t="s">
        <v>2561</v>
      </c>
      <c r="M181" s="23" t="s">
        <v>2562</v>
      </c>
      <c r="N181" s="28" t="s">
        <v>2063</v>
      </c>
      <c r="O181" s="28">
        <v>0</v>
      </c>
      <c r="P181" s="29">
        <v>45931</v>
      </c>
      <c r="Q181" s="91"/>
      <c r="R181" s="24"/>
      <c r="S181" s="25"/>
    </row>
    <row r="182" spans="1:19" s="23" customFormat="1" ht="15.75" x14ac:dyDescent="0.25">
      <c r="A182" s="23">
        <v>1124127683</v>
      </c>
      <c r="B182" s="26" t="s">
        <v>1714</v>
      </c>
      <c r="C182" s="23" t="s">
        <v>2156</v>
      </c>
      <c r="D182" s="27">
        <v>4211.47</v>
      </c>
      <c r="E182" s="27">
        <v>306.42</v>
      </c>
      <c r="F182" s="88">
        <v>0.24</v>
      </c>
      <c r="G182" s="89">
        <v>0.19193068599999999</v>
      </c>
      <c r="H182" s="27">
        <v>52.554472122695316</v>
      </c>
      <c r="I182" s="157" t="s">
        <v>1957</v>
      </c>
      <c r="J182" s="87">
        <v>1.1356999999999999</v>
      </c>
      <c r="K182" s="24">
        <f t="shared" si="2"/>
        <v>6007.3845164294744</v>
      </c>
      <c r="L182" s="23" t="s">
        <v>2436</v>
      </c>
      <c r="M182" s="23" t="s">
        <v>2437</v>
      </c>
      <c r="N182" s="28" t="s">
        <v>2063</v>
      </c>
      <c r="O182" s="28">
        <v>0</v>
      </c>
      <c r="P182" s="29">
        <v>45931</v>
      </c>
      <c r="Q182" s="91"/>
      <c r="R182" s="24"/>
      <c r="S182" s="25"/>
    </row>
    <row r="183" spans="1:19" s="23" customFormat="1" ht="15.75" x14ac:dyDescent="0.25">
      <c r="A183" s="23">
        <v>1447359997</v>
      </c>
      <c r="B183" s="26" t="s">
        <v>1714</v>
      </c>
      <c r="C183" s="23" t="s">
        <v>2227</v>
      </c>
      <c r="D183" s="27">
        <v>4211.47</v>
      </c>
      <c r="E183" s="27">
        <v>306.42</v>
      </c>
      <c r="F183" s="88">
        <v>0.24</v>
      </c>
      <c r="G183" s="89">
        <v>0.19193068599999999</v>
      </c>
      <c r="H183" s="27">
        <v>52.554472122695316</v>
      </c>
      <c r="I183" s="157" t="s">
        <v>1957</v>
      </c>
      <c r="J183" s="87">
        <v>1.1356999999999999</v>
      </c>
      <c r="K183" s="24">
        <f t="shared" si="2"/>
        <v>6007.3845164294744</v>
      </c>
      <c r="L183" s="23" t="s">
        <v>2629</v>
      </c>
      <c r="M183" s="23" t="s">
        <v>2437</v>
      </c>
      <c r="N183" s="28" t="s">
        <v>2063</v>
      </c>
      <c r="O183" s="28">
        <v>0</v>
      </c>
      <c r="P183" s="29">
        <v>45931</v>
      </c>
      <c r="Q183" s="91"/>
      <c r="R183" s="24"/>
      <c r="S183" s="25"/>
    </row>
    <row r="184" spans="1:19" s="23" customFormat="1" ht="15.75" x14ac:dyDescent="0.25">
      <c r="A184" s="23">
        <v>1194763045</v>
      </c>
      <c r="B184" s="26" t="s">
        <v>1733</v>
      </c>
      <c r="C184" s="23" t="s">
        <v>1993</v>
      </c>
      <c r="D184" s="27">
        <v>4211.47</v>
      </c>
      <c r="E184" s="27">
        <v>306.42</v>
      </c>
      <c r="F184" s="88">
        <v>0.314</v>
      </c>
      <c r="G184" s="89">
        <v>2.2042355E-2</v>
      </c>
      <c r="H184" s="27">
        <v>50.075190027941481</v>
      </c>
      <c r="I184" s="157" t="s">
        <v>1957</v>
      </c>
      <c r="J184" s="87">
        <v>1.1356999999999999</v>
      </c>
      <c r="K184" s="24">
        <f t="shared" si="2"/>
        <v>5194.8143240832178</v>
      </c>
      <c r="L184" s="23" t="s">
        <v>2481</v>
      </c>
      <c r="M184" s="23" t="s">
        <v>2074</v>
      </c>
      <c r="N184" s="28" t="s">
        <v>2063</v>
      </c>
      <c r="O184" s="28">
        <v>0</v>
      </c>
      <c r="P184" s="29">
        <v>45931</v>
      </c>
      <c r="Q184" s="91"/>
      <c r="R184" s="24"/>
      <c r="S184" s="25"/>
    </row>
    <row r="185" spans="1:19" s="23" customFormat="1" ht="15.75" x14ac:dyDescent="0.25">
      <c r="A185" s="23">
        <v>1659375673</v>
      </c>
      <c r="B185" s="26" t="s">
        <v>1868</v>
      </c>
      <c r="C185" s="23" t="s">
        <v>2069</v>
      </c>
      <c r="D185" s="27">
        <v>4211.47</v>
      </c>
      <c r="E185" s="27">
        <v>306.42</v>
      </c>
      <c r="F185" s="88">
        <v>0.20499999999999999</v>
      </c>
      <c r="G185" s="89">
        <v>0.14081483</v>
      </c>
      <c r="H185" s="27">
        <v>33.513993372478346</v>
      </c>
      <c r="I185" s="157" t="s">
        <v>1958</v>
      </c>
      <c r="J185" s="87">
        <v>0.76280000000000003</v>
      </c>
      <c r="K185" s="24">
        <f t="shared" si="2"/>
        <v>3971.2982692059568</v>
      </c>
      <c r="L185" s="23" t="s">
        <v>2755</v>
      </c>
      <c r="M185" s="23" t="s">
        <v>2756</v>
      </c>
      <c r="N185" s="28" t="s">
        <v>2063</v>
      </c>
      <c r="O185" s="28">
        <v>0</v>
      </c>
      <c r="P185" s="29">
        <v>45931</v>
      </c>
      <c r="Q185" s="91"/>
      <c r="R185" s="24"/>
      <c r="S185" s="25"/>
    </row>
    <row r="186" spans="1:19" s="23" customFormat="1" ht="15.75" x14ac:dyDescent="0.25">
      <c r="A186" s="23">
        <v>1467493551</v>
      </c>
      <c r="B186" s="26" t="s">
        <v>1813</v>
      </c>
      <c r="C186" s="23" t="s">
        <v>2233</v>
      </c>
      <c r="D186" s="27">
        <v>4211.47</v>
      </c>
      <c r="E186" s="27">
        <v>306.42</v>
      </c>
      <c r="F186" s="88">
        <v>0.11899999999999999</v>
      </c>
      <c r="G186" s="89">
        <v>0.183259643</v>
      </c>
      <c r="H186" s="27">
        <v>52.854668023120269</v>
      </c>
      <c r="I186" s="157" t="s">
        <v>1957</v>
      </c>
      <c r="J186" s="87">
        <v>1.1356999999999999</v>
      </c>
      <c r="K186" s="24">
        <f t="shared" si="2"/>
        <v>5965.9112084225062</v>
      </c>
      <c r="L186" s="23" t="s">
        <v>2642</v>
      </c>
      <c r="M186" s="23" t="s">
        <v>2596</v>
      </c>
      <c r="N186" s="28" t="s">
        <v>2063</v>
      </c>
      <c r="O186" s="28">
        <v>0</v>
      </c>
      <c r="P186" s="29">
        <v>45931</v>
      </c>
      <c r="Q186" s="91"/>
      <c r="R186" s="24"/>
      <c r="S186" s="25"/>
    </row>
    <row r="187" spans="1:19" s="23" customFormat="1" ht="15.75" x14ac:dyDescent="0.25">
      <c r="A187" s="23">
        <v>1790837235</v>
      </c>
      <c r="B187" s="26" t="s">
        <v>1900</v>
      </c>
      <c r="C187" s="23" t="s">
        <v>2311</v>
      </c>
      <c r="D187" s="27">
        <v>4211.47</v>
      </c>
      <c r="E187" s="27">
        <v>306.42</v>
      </c>
      <c r="F187" s="88">
        <v>0.22700000000000001</v>
      </c>
      <c r="G187" s="89">
        <v>0</v>
      </c>
      <c r="H187" s="27">
        <v>50.238554192072456</v>
      </c>
      <c r="I187" s="157" t="s">
        <v>1957</v>
      </c>
      <c r="J187" s="87">
        <v>1.1356999999999999</v>
      </c>
      <c r="K187" s="24">
        <f t="shared" si="2"/>
        <v>5089.3864789999998</v>
      </c>
      <c r="L187" s="23" t="s">
        <v>2824</v>
      </c>
      <c r="M187" s="23" t="s">
        <v>2825</v>
      </c>
      <c r="N187" s="28" t="s">
        <v>2063</v>
      </c>
      <c r="O187" s="28" t="e">
        <v>#N/A</v>
      </c>
      <c r="P187" s="29">
        <v>45931</v>
      </c>
      <c r="Q187" s="91"/>
      <c r="R187" s="24"/>
      <c r="S187" s="25"/>
    </row>
    <row r="188" spans="1:19" s="23" customFormat="1" ht="15.75" x14ac:dyDescent="0.25">
      <c r="A188" s="23">
        <v>1841264868</v>
      </c>
      <c r="B188" s="26" t="s">
        <v>1916</v>
      </c>
      <c r="C188" s="23" t="s">
        <v>2070</v>
      </c>
      <c r="D188" s="27">
        <v>4211.47</v>
      </c>
      <c r="E188" s="27">
        <v>306.42</v>
      </c>
      <c r="F188" s="88">
        <v>0.24399999999999999</v>
      </c>
      <c r="G188" s="89">
        <v>0.192605099</v>
      </c>
      <c r="H188" s="27">
        <v>44.070897171070847</v>
      </c>
      <c r="I188" s="157" t="s">
        <v>1954</v>
      </c>
      <c r="J188" s="87">
        <v>1.0247999999999999</v>
      </c>
      <c r="K188" s="24">
        <f t="shared" si="2"/>
        <v>5453.6015870734118</v>
      </c>
      <c r="L188" s="23" t="s">
        <v>2854</v>
      </c>
      <c r="M188" s="23" t="s">
        <v>2855</v>
      </c>
      <c r="N188" s="28" t="s">
        <v>2063</v>
      </c>
      <c r="O188" s="28">
        <v>0</v>
      </c>
      <c r="P188" s="29">
        <v>45931</v>
      </c>
      <c r="Q188" s="91"/>
      <c r="R188" s="24"/>
      <c r="S188" s="25"/>
    </row>
    <row r="189" spans="1:19" s="23" customFormat="1" ht="15.75" x14ac:dyDescent="0.25">
      <c r="A189" s="23">
        <v>1104867167</v>
      </c>
      <c r="B189" s="26" t="s">
        <v>1708</v>
      </c>
      <c r="C189" s="23" t="s">
        <v>2153</v>
      </c>
      <c r="D189" s="27">
        <v>4211.47</v>
      </c>
      <c r="E189" s="27">
        <v>306.42</v>
      </c>
      <c r="F189" s="88">
        <v>0.17</v>
      </c>
      <c r="G189" s="89">
        <v>0</v>
      </c>
      <c r="H189" s="27">
        <v>61.361979904617456</v>
      </c>
      <c r="I189" s="157" t="s">
        <v>1957</v>
      </c>
      <c r="J189" s="87">
        <v>1.1356999999999999</v>
      </c>
      <c r="K189" s="24">
        <f t="shared" si="2"/>
        <v>5089.3864789999998</v>
      </c>
      <c r="L189" s="23" t="s">
        <v>2425</v>
      </c>
      <c r="M189" s="23" t="s">
        <v>2426</v>
      </c>
      <c r="N189" s="28" t="s">
        <v>2063</v>
      </c>
      <c r="O189" s="28" t="e">
        <v>#N/A</v>
      </c>
      <c r="P189" s="29">
        <v>45931</v>
      </c>
      <c r="Q189" s="91"/>
      <c r="R189" s="24"/>
      <c r="S189" s="25"/>
    </row>
    <row r="190" spans="1:19" s="23" customFormat="1" ht="15.75" x14ac:dyDescent="0.25">
      <c r="A190" s="23">
        <v>1053339507</v>
      </c>
      <c r="B190" s="26" t="s">
        <v>1689</v>
      </c>
      <c r="C190" s="23" t="s">
        <v>2136</v>
      </c>
      <c r="D190" s="27">
        <v>4211.47</v>
      </c>
      <c r="E190" s="27">
        <v>306.42</v>
      </c>
      <c r="F190" s="88">
        <v>0.17199999999999999</v>
      </c>
      <c r="G190" s="89">
        <v>0.17748429099999999</v>
      </c>
      <c r="H190" s="27">
        <v>57.392419133584383</v>
      </c>
      <c r="I190" s="157" t="s">
        <v>1957</v>
      </c>
      <c r="J190" s="87">
        <v>1.1356999999999999</v>
      </c>
      <c r="K190" s="24">
        <f t="shared" si="2"/>
        <v>5938.2878934020819</v>
      </c>
      <c r="L190" s="23" t="s">
        <v>2384</v>
      </c>
      <c r="M190" s="23" t="s">
        <v>2385</v>
      </c>
      <c r="N190" s="28" t="s">
        <v>2063</v>
      </c>
      <c r="O190" s="28" t="e">
        <v>#N/A</v>
      </c>
      <c r="P190" s="29">
        <v>45931</v>
      </c>
      <c r="Q190" s="91"/>
      <c r="R190" s="24"/>
      <c r="S190" s="25"/>
    </row>
    <row r="191" spans="1:19" s="23" customFormat="1" ht="15.75" x14ac:dyDescent="0.25">
      <c r="A191" s="23">
        <v>1043397292</v>
      </c>
      <c r="B191" s="26" t="s">
        <v>1684</v>
      </c>
      <c r="C191" s="23" t="s">
        <v>2132</v>
      </c>
      <c r="D191" s="27">
        <v>4211.47</v>
      </c>
      <c r="E191" s="27">
        <v>306.42</v>
      </c>
      <c r="F191" s="88">
        <v>0.28399999999999997</v>
      </c>
      <c r="G191" s="89">
        <v>0.38710716899999997</v>
      </c>
      <c r="H191" s="27">
        <v>46.326400601444711</v>
      </c>
      <c r="I191" s="157" t="s">
        <v>1957</v>
      </c>
      <c r="J191" s="87">
        <v>1.1356999999999999</v>
      </c>
      <c r="K191" s="24">
        <f t="shared" si="2"/>
        <v>6940.9070921075881</v>
      </c>
      <c r="L191" s="23" t="s">
        <v>2373</v>
      </c>
      <c r="M191" s="23" t="s">
        <v>2074</v>
      </c>
      <c r="N191" s="28" t="s">
        <v>2063</v>
      </c>
      <c r="O191" s="28">
        <v>2</v>
      </c>
      <c r="P191" s="29">
        <v>45931</v>
      </c>
      <c r="Q191" s="91"/>
      <c r="R191" s="24"/>
      <c r="S191" s="25"/>
    </row>
    <row r="192" spans="1:19" s="23" customFormat="1" ht="15.75" x14ac:dyDescent="0.25">
      <c r="A192" s="23">
        <v>1841299039</v>
      </c>
      <c r="B192" s="26" t="s">
        <v>1917</v>
      </c>
      <c r="C192" s="23" t="s">
        <v>2320</v>
      </c>
      <c r="D192" s="27">
        <v>4211.47</v>
      </c>
      <c r="E192" s="27">
        <v>306.42</v>
      </c>
      <c r="F192" s="88">
        <v>0.26600000000000001</v>
      </c>
      <c r="G192" s="89">
        <v>0</v>
      </c>
      <c r="H192" s="27">
        <v>41.095994360072659</v>
      </c>
      <c r="I192" s="157" t="s">
        <v>1959</v>
      </c>
      <c r="J192" s="87">
        <v>0.9365</v>
      </c>
      <c r="K192" s="24">
        <f t="shared" ref="K192:K254" si="3">((D192*(1+G192)*$J192)+E192)</f>
        <v>4250.4616550000001</v>
      </c>
      <c r="L192" s="23" t="s">
        <v>2856</v>
      </c>
      <c r="M192" s="23" t="s">
        <v>2857</v>
      </c>
      <c r="N192" s="28" t="s">
        <v>2063</v>
      </c>
      <c r="O192" s="28">
        <v>0</v>
      </c>
      <c r="P192" s="29">
        <v>45931</v>
      </c>
      <c r="Q192" s="91"/>
      <c r="R192" s="24"/>
      <c r="S192" s="25"/>
    </row>
    <row r="193" spans="1:19" s="23" customFormat="1" ht="15.75" x14ac:dyDescent="0.25">
      <c r="A193" s="23">
        <v>1215936927</v>
      </c>
      <c r="B193" s="26" t="s">
        <v>1738</v>
      </c>
      <c r="C193" s="23" t="s">
        <v>2181</v>
      </c>
      <c r="D193" s="27">
        <v>4211.47</v>
      </c>
      <c r="E193" s="27">
        <v>306.42</v>
      </c>
      <c r="F193" s="88">
        <v>0.29099999999999998</v>
      </c>
      <c r="G193" s="89">
        <v>7.3169929999999994E-2</v>
      </c>
      <c r="H193" s="27">
        <v>45.806486672597821</v>
      </c>
      <c r="I193" s="157" t="s">
        <v>1957</v>
      </c>
      <c r="J193" s="87">
        <v>1.1356999999999999</v>
      </c>
      <c r="K193" s="24">
        <f t="shared" si="3"/>
        <v>5439.3558014607761</v>
      </c>
      <c r="L193" s="23" t="s">
        <v>2493</v>
      </c>
      <c r="M193" s="23" t="s">
        <v>2494</v>
      </c>
      <c r="N193" s="28" t="s">
        <v>2063</v>
      </c>
      <c r="O193" s="28">
        <v>0</v>
      </c>
      <c r="P193" s="29">
        <v>45931</v>
      </c>
      <c r="Q193" s="91"/>
      <c r="R193" s="24"/>
      <c r="S193" s="25"/>
    </row>
    <row r="194" spans="1:19" s="23" customFormat="1" ht="15.75" x14ac:dyDescent="0.25">
      <c r="A194" s="23">
        <v>1972535052</v>
      </c>
      <c r="B194" s="26" t="s">
        <v>1945</v>
      </c>
      <c r="C194" s="23" t="s">
        <v>2344</v>
      </c>
      <c r="D194" s="27">
        <v>4211.47</v>
      </c>
      <c r="E194" s="27">
        <v>306.42</v>
      </c>
      <c r="F194" s="88">
        <v>0.217</v>
      </c>
      <c r="G194" s="89">
        <v>0.221029896</v>
      </c>
      <c r="H194" s="27">
        <v>51.503671863246396</v>
      </c>
      <c r="I194" s="157" t="s">
        <v>1957</v>
      </c>
      <c r="J194" s="87">
        <v>1.1356999999999999</v>
      </c>
      <c r="K194" s="24">
        <f t="shared" si="3"/>
        <v>6146.5650624248574</v>
      </c>
      <c r="L194" s="23" t="s">
        <v>2912</v>
      </c>
      <c r="M194" s="23" t="s">
        <v>2437</v>
      </c>
      <c r="N194" s="28" t="s">
        <v>2063</v>
      </c>
      <c r="O194" s="28">
        <v>0</v>
      </c>
      <c r="P194" s="29">
        <v>45931</v>
      </c>
      <c r="Q194" s="91"/>
      <c r="R194" s="24"/>
      <c r="S194" s="25"/>
    </row>
    <row r="195" spans="1:19" s="23" customFormat="1" ht="15.75" x14ac:dyDescent="0.25">
      <c r="A195" s="23">
        <v>1629009964</v>
      </c>
      <c r="B195" s="26" t="s">
        <v>1860</v>
      </c>
      <c r="C195" s="23" t="s">
        <v>2280</v>
      </c>
      <c r="D195" s="27">
        <v>4211.47</v>
      </c>
      <c r="E195" s="27">
        <v>306.42</v>
      </c>
      <c r="F195" s="88">
        <v>0.16</v>
      </c>
      <c r="G195" s="89">
        <v>2.0011349000000001E-2</v>
      </c>
      <c r="H195" s="27">
        <v>48.602077478903389</v>
      </c>
      <c r="I195" s="157" t="s">
        <v>1957</v>
      </c>
      <c r="J195" s="87">
        <v>1.1356999999999999</v>
      </c>
      <c r="K195" s="24">
        <f t="shared" si="3"/>
        <v>5185.1000904665698</v>
      </c>
      <c r="L195" s="23" t="s">
        <v>2741</v>
      </c>
      <c r="M195" s="23" t="s">
        <v>2742</v>
      </c>
      <c r="N195" s="28" t="s">
        <v>2063</v>
      </c>
      <c r="O195" s="28" t="e">
        <v>#N/A</v>
      </c>
      <c r="P195" s="29">
        <v>45931</v>
      </c>
      <c r="Q195" s="91"/>
      <c r="R195" s="24"/>
      <c r="S195" s="25"/>
    </row>
    <row r="196" spans="1:19" s="23" customFormat="1" ht="15.75" x14ac:dyDescent="0.25">
      <c r="A196" s="23">
        <v>1780633289</v>
      </c>
      <c r="B196" s="26" t="s">
        <v>1894</v>
      </c>
      <c r="C196" s="23" t="s">
        <v>2046</v>
      </c>
      <c r="D196" s="27">
        <v>4211.47</v>
      </c>
      <c r="E196" s="27">
        <v>306.42</v>
      </c>
      <c r="F196" s="88">
        <v>0.27</v>
      </c>
      <c r="G196" s="89">
        <v>8.8530165999999993E-2</v>
      </c>
      <c r="H196" s="27">
        <v>49.739459794624963</v>
      </c>
      <c r="I196" s="157" t="s">
        <v>1957</v>
      </c>
      <c r="J196" s="87">
        <v>1.1356999999999999</v>
      </c>
      <c r="K196" s="24">
        <f t="shared" si="3"/>
        <v>5512.8232953583056</v>
      </c>
      <c r="L196" s="23" t="s">
        <v>2815</v>
      </c>
      <c r="M196" s="23" t="s">
        <v>2368</v>
      </c>
      <c r="N196" s="28" t="s">
        <v>2063</v>
      </c>
      <c r="O196" s="28" t="e">
        <v>#N/A</v>
      </c>
      <c r="P196" s="29">
        <v>45931</v>
      </c>
      <c r="Q196" s="91"/>
      <c r="R196" s="24"/>
      <c r="S196" s="25"/>
    </row>
    <row r="197" spans="1:19" s="23" customFormat="1" ht="15.75" x14ac:dyDescent="0.25">
      <c r="A197" s="23">
        <v>1245274950</v>
      </c>
      <c r="B197" s="26" t="s">
        <v>1744</v>
      </c>
      <c r="C197" s="23" t="s">
        <v>2033</v>
      </c>
      <c r="D197" s="27">
        <v>4211.47</v>
      </c>
      <c r="E197" s="27">
        <v>306.42</v>
      </c>
      <c r="F197" s="88">
        <v>0.18099999999999999</v>
      </c>
      <c r="G197" s="89">
        <v>1.443006E-2</v>
      </c>
      <c r="H197" s="27">
        <v>50.460468950352578</v>
      </c>
      <c r="I197" s="157" t="s">
        <v>1957</v>
      </c>
      <c r="J197" s="87">
        <v>1.1356999999999999</v>
      </c>
      <c r="K197" s="24">
        <f t="shared" si="3"/>
        <v>5158.4049722699592</v>
      </c>
      <c r="L197" s="23" t="s">
        <v>2505</v>
      </c>
      <c r="M197" s="23" t="s">
        <v>2506</v>
      </c>
      <c r="N197" s="28" t="s">
        <v>2063</v>
      </c>
      <c r="O197" s="28" t="e">
        <v>#N/A</v>
      </c>
      <c r="P197" s="29">
        <v>45931</v>
      </c>
      <c r="Q197" s="91"/>
      <c r="R197" s="24"/>
      <c r="S197" s="25"/>
    </row>
    <row r="198" spans="1:19" s="23" customFormat="1" ht="15.75" x14ac:dyDescent="0.25">
      <c r="A198" s="23">
        <v>1184638942</v>
      </c>
      <c r="B198" s="26" t="s">
        <v>1727</v>
      </c>
      <c r="C198" s="23" t="s">
        <v>2071</v>
      </c>
      <c r="D198" s="27">
        <v>4211.47</v>
      </c>
      <c r="E198" s="27">
        <v>306.42</v>
      </c>
      <c r="F198" s="88">
        <v>0.20899999999999999</v>
      </c>
      <c r="G198" s="89">
        <v>0</v>
      </c>
      <c r="H198" s="27">
        <v>49.802271449903195</v>
      </c>
      <c r="I198" s="157" t="s">
        <v>1957</v>
      </c>
      <c r="J198" s="87">
        <v>1.1356999999999999</v>
      </c>
      <c r="K198" s="24">
        <f t="shared" si="3"/>
        <v>5089.3864789999998</v>
      </c>
      <c r="L198" s="23" t="s">
        <v>2468</v>
      </c>
      <c r="M198" s="23" t="s">
        <v>2469</v>
      </c>
      <c r="N198" s="28" t="s">
        <v>2063</v>
      </c>
      <c r="O198" s="28">
        <v>0</v>
      </c>
      <c r="P198" s="29">
        <v>45931</v>
      </c>
      <c r="Q198" s="91"/>
      <c r="R198" s="24"/>
      <c r="S198" s="25"/>
    </row>
    <row r="199" spans="1:19" s="23" customFormat="1" ht="15.75" x14ac:dyDescent="0.25">
      <c r="A199" s="23">
        <v>1396714663</v>
      </c>
      <c r="B199" s="26" t="s">
        <v>1787</v>
      </c>
      <c r="C199" s="23" t="s">
        <v>2211</v>
      </c>
      <c r="D199" s="27">
        <v>4211.47</v>
      </c>
      <c r="E199" s="27">
        <v>306.42</v>
      </c>
      <c r="F199" s="88">
        <v>0.39100000000000001</v>
      </c>
      <c r="G199" s="89">
        <v>6.0796307000000001E-2</v>
      </c>
      <c r="H199" s="27">
        <v>53.303849065314388</v>
      </c>
      <c r="I199" s="157" t="s">
        <v>1957</v>
      </c>
      <c r="J199" s="87">
        <v>1.1356999999999999</v>
      </c>
      <c r="K199" s="24">
        <f t="shared" si="3"/>
        <v>5380.1731774279924</v>
      </c>
      <c r="L199" s="23" t="s">
        <v>2587</v>
      </c>
      <c r="M199" s="23" t="s">
        <v>2368</v>
      </c>
      <c r="N199" s="28" t="s">
        <v>2063</v>
      </c>
      <c r="O199" s="28">
        <v>0</v>
      </c>
      <c r="P199" s="29">
        <v>45931</v>
      </c>
      <c r="Q199" s="91"/>
      <c r="R199" s="24"/>
      <c r="S199" s="25"/>
    </row>
    <row r="200" spans="1:19" s="23" customFormat="1" ht="15.75" x14ac:dyDescent="0.25">
      <c r="A200" s="23">
        <v>1679525919</v>
      </c>
      <c r="B200" s="26" t="s">
        <v>1871</v>
      </c>
      <c r="C200" s="23" t="s">
        <v>2290</v>
      </c>
      <c r="D200" s="27">
        <v>4211.47</v>
      </c>
      <c r="E200" s="27">
        <v>306.42</v>
      </c>
      <c r="F200" s="88">
        <v>0.253</v>
      </c>
      <c r="G200" s="89">
        <v>0.29047670599999997</v>
      </c>
      <c r="H200" s="27">
        <v>47.502429400043347</v>
      </c>
      <c r="I200" s="157" t="s">
        <v>1957</v>
      </c>
      <c r="J200" s="87">
        <v>1.1356999999999999</v>
      </c>
      <c r="K200" s="24">
        <f t="shared" si="3"/>
        <v>6478.726826728338</v>
      </c>
      <c r="L200" s="23" t="s">
        <v>2761</v>
      </c>
      <c r="M200" s="23" t="s">
        <v>2074</v>
      </c>
      <c r="N200" s="28" t="s">
        <v>2063</v>
      </c>
      <c r="O200" s="28">
        <v>0</v>
      </c>
      <c r="P200" s="29">
        <v>45931</v>
      </c>
      <c r="Q200" s="91"/>
      <c r="R200" s="24"/>
      <c r="S200" s="25"/>
    </row>
    <row r="201" spans="1:19" s="23" customFormat="1" ht="15.75" x14ac:dyDescent="0.25">
      <c r="A201" s="23">
        <v>1639131535</v>
      </c>
      <c r="B201" s="26" t="s">
        <v>1965</v>
      </c>
      <c r="C201" s="23" t="s">
        <v>2352</v>
      </c>
      <c r="D201" s="27">
        <v>4211.47</v>
      </c>
      <c r="E201" s="27">
        <v>306.42</v>
      </c>
      <c r="F201" s="88">
        <v>0.438</v>
      </c>
      <c r="G201" s="89">
        <v>0</v>
      </c>
      <c r="H201" s="27">
        <v>45.857943183134104</v>
      </c>
      <c r="I201" s="157" t="s">
        <v>1957</v>
      </c>
      <c r="J201" s="87">
        <v>1.1356999999999999</v>
      </c>
      <c r="K201" s="24">
        <f t="shared" si="3"/>
        <v>5089.3864789999998</v>
      </c>
      <c r="L201" s="1" t="s">
        <v>2942</v>
      </c>
      <c r="M201" s="1" t="s">
        <v>2943</v>
      </c>
      <c r="N201" s="36" t="s">
        <v>2063</v>
      </c>
      <c r="O201" s="36">
        <v>0</v>
      </c>
      <c r="P201" s="29">
        <v>45931</v>
      </c>
      <c r="Q201" s="91"/>
      <c r="R201" s="2"/>
      <c r="S201" s="3"/>
    </row>
    <row r="202" spans="1:19" s="23" customFormat="1" ht="15.75" x14ac:dyDescent="0.25">
      <c r="A202" s="23">
        <v>1346247350</v>
      </c>
      <c r="B202" s="26" t="s">
        <v>1772</v>
      </c>
      <c r="C202" s="23" t="s">
        <v>2204</v>
      </c>
      <c r="D202" s="27">
        <v>4211.47</v>
      </c>
      <c r="E202" s="27">
        <v>306.42</v>
      </c>
      <c r="F202" s="88">
        <v>0.32800000000000001</v>
      </c>
      <c r="G202" s="89">
        <v>0</v>
      </c>
      <c r="H202" s="27">
        <v>41.482067601676775</v>
      </c>
      <c r="I202" s="157" t="s">
        <v>1956</v>
      </c>
      <c r="J202" s="87">
        <v>0.97570000000000001</v>
      </c>
      <c r="K202" s="24">
        <f t="shared" si="3"/>
        <v>4415.5512790000002</v>
      </c>
      <c r="L202" s="23" t="s">
        <v>2556</v>
      </c>
      <c r="M202" s="23" t="s">
        <v>2557</v>
      </c>
      <c r="N202" s="28" t="s">
        <v>2063</v>
      </c>
      <c r="O202" s="28">
        <v>0</v>
      </c>
      <c r="P202" s="29">
        <v>45931</v>
      </c>
      <c r="Q202" s="91"/>
      <c r="R202" s="24"/>
      <c r="S202" s="25"/>
    </row>
    <row r="203" spans="1:19" s="23" customFormat="1" ht="15.75" x14ac:dyDescent="0.25">
      <c r="A203" s="23">
        <v>1285715144</v>
      </c>
      <c r="B203" s="26" t="s">
        <v>1757</v>
      </c>
      <c r="C203" s="23" t="s">
        <v>2196</v>
      </c>
      <c r="D203" s="27">
        <v>4211.47</v>
      </c>
      <c r="E203" s="27">
        <v>306.42</v>
      </c>
      <c r="F203" s="88">
        <v>0.29699999999999999</v>
      </c>
      <c r="G203" s="89">
        <v>0.15699002400000001</v>
      </c>
      <c r="H203" s="27">
        <v>39.668682139177271</v>
      </c>
      <c r="I203" s="157" t="s">
        <v>1959</v>
      </c>
      <c r="J203" s="87">
        <v>0.9365</v>
      </c>
      <c r="K203" s="24">
        <f t="shared" si="3"/>
        <v>4869.6368490754494</v>
      </c>
      <c r="L203" s="23" t="s">
        <v>2196</v>
      </c>
      <c r="M203" s="23" t="s">
        <v>2529</v>
      </c>
      <c r="N203" s="28" t="s">
        <v>2063</v>
      </c>
      <c r="O203" s="28">
        <v>0</v>
      </c>
      <c r="P203" s="29">
        <v>45931</v>
      </c>
      <c r="Q203" s="91"/>
      <c r="R203" s="24"/>
      <c r="S203" s="25"/>
    </row>
    <row r="204" spans="1:19" s="23" customFormat="1" ht="15.75" x14ac:dyDescent="0.25">
      <c r="A204" s="23">
        <v>1760764849</v>
      </c>
      <c r="B204" s="26" t="s">
        <v>1888</v>
      </c>
      <c r="C204" s="23" t="s">
        <v>2303</v>
      </c>
      <c r="D204" s="27">
        <v>4211.47</v>
      </c>
      <c r="E204" s="27">
        <v>306.42</v>
      </c>
      <c r="F204" s="88">
        <v>0.16500000000000001</v>
      </c>
      <c r="G204" s="89">
        <v>0.11185856199999999</v>
      </c>
      <c r="H204" s="27">
        <v>56.089819069971107</v>
      </c>
      <c r="I204" s="157" t="s">
        <v>1957</v>
      </c>
      <c r="J204" s="87">
        <v>1.1356999999999999</v>
      </c>
      <c r="K204" s="24">
        <f t="shared" si="3"/>
        <v>5624.4022314351441</v>
      </c>
      <c r="L204" s="23" t="s">
        <v>2801</v>
      </c>
      <c r="M204" s="23" t="s">
        <v>2802</v>
      </c>
      <c r="N204" s="28" t="s">
        <v>2063</v>
      </c>
      <c r="O204" s="28" t="e">
        <v>#N/A</v>
      </c>
      <c r="P204" s="29">
        <v>45931</v>
      </c>
      <c r="Q204" s="91"/>
      <c r="R204" s="24"/>
      <c r="S204" s="25"/>
    </row>
    <row r="205" spans="1:19" s="23" customFormat="1" ht="15.75" x14ac:dyDescent="0.25">
      <c r="A205" s="23">
        <v>1548212988</v>
      </c>
      <c r="B205" s="26" t="s">
        <v>2256</v>
      </c>
      <c r="C205" s="23" t="s">
        <v>2257</v>
      </c>
      <c r="D205" s="27">
        <v>4211.47</v>
      </c>
      <c r="E205" s="27">
        <v>306.42</v>
      </c>
      <c r="F205" s="88">
        <v>0.23200000000000001</v>
      </c>
      <c r="G205" s="89">
        <v>0</v>
      </c>
      <c r="H205" s="27">
        <v>0</v>
      </c>
      <c r="I205" s="157" t="s">
        <v>1954</v>
      </c>
      <c r="J205" s="87">
        <v>1.0247999999999999</v>
      </c>
      <c r="K205" s="24">
        <f t="shared" si="3"/>
        <v>4622.3344560000005</v>
      </c>
      <c r="L205" s="23" t="s">
        <v>2688</v>
      </c>
      <c r="M205" s="23" t="s">
        <v>2368</v>
      </c>
      <c r="N205" s="28" t="s">
        <v>2063</v>
      </c>
      <c r="O205" s="28">
        <v>0</v>
      </c>
      <c r="P205" s="29">
        <v>45931</v>
      </c>
      <c r="Q205" s="91"/>
      <c r="R205" s="24"/>
      <c r="S205" s="25"/>
    </row>
    <row r="206" spans="1:19" s="23" customFormat="1" ht="15.75" x14ac:dyDescent="0.25">
      <c r="A206" s="23">
        <v>1518042175</v>
      </c>
      <c r="B206" s="26" t="s">
        <v>2245</v>
      </c>
      <c r="C206" s="23" t="s">
        <v>2246</v>
      </c>
      <c r="D206" s="27">
        <v>4211.47</v>
      </c>
      <c r="E206" s="27">
        <v>306.42</v>
      </c>
      <c r="F206" s="88">
        <v>0.24099999999999999</v>
      </c>
      <c r="G206" s="89">
        <v>0</v>
      </c>
      <c r="H206" s="27">
        <v>0</v>
      </c>
      <c r="I206" s="157" t="s">
        <v>1954</v>
      </c>
      <c r="J206" s="87">
        <v>1.0247999999999999</v>
      </c>
      <c r="K206" s="24">
        <f t="shared" si="3"/>
        <v>4622.3344560000005</v>
      </c>
      <c r="L206" s="23" t="s">
        <v>2669</v>
      </c>
      <c r="M206" s="23" t="s">
        <v>2074</v>
      </c>
      <c r="N206" s="28" t="s">
        <v>2063</v>
      </c>
      <c r="O206" s="28" t="e">
        <v>#N/A</v>
      </c>
      <c r="P206" s="29">
        <v>45931</v>
      </c>
      <c r="Q206" s="91"/>
      <c r="R206" s="24"/>
      <c r="S206" s="25"/>
    </row>
    <row r="207" spans="1:19" s="23" customFormat="1" ht="15.75" x14ac:dyDescent="0.25">
      <c r="A207" s="23">
        <v>1861506560</v>
      </c>
      <c r="B207" s="26" t="s">
        <v>2324</v>
      </c>
      <c r="C207" s="23" t="s">
        <v>2325</v>
      </c>
      <c r="D207" s="27">
        <v>4211.47</v>
      </c>
      <c r="E207" s="27">
        <v>306.42</v>
      </c>
      <c r="F207" s="88">
        <v>0.23200000000000001</v>
      </c>
      <c r="G207" s="89">
        <v>0</v>
      </c>
      <c r="H207" s="27">
        <v>0</v>
      </c>
      <c r="I207" s="157" t="s">
        <v>1954</v>
      </c>
      <c r="J207" s="87">
        <v>1.0247999999999999</v>
      </c>
      <c r="K207" s="24">
        <f t="shared" si="3"/>
        <v>4622.3344560000005</v>
      </c>
      <c r="L207" s="23" t="s">
        <v>2864</v>
      </c>
      <c r="M207" s="23" t="s">
        <v>2841</v>
      </c>
      <c r="N207" s="28" t="s">
        <v>2063</v>
      </c>
      <c r="O207" s="28">
        <v>0</v>
      </c>
      <c r="P207" s="29">
        <v>45931</v>
      </c>
      <c r="Q207" s="91"/>
      <c r="R207" s="24"/>
      <c r="S207" s="25"/>
    </row>
    <row r="208" spans="1:19" s="23" customFormat="1" ht="15.75" x14ac:dyDescent="0.25">
      <c r="A208" s="23">
        <v>1134152986</v>
      </c>
      <c r="B208" s="26" t="s">
        <v>2157</v>
      </c>
      <c r="C208" s="23" t="s">
        <v>2158</v>
      </c>
      <c r="D208" s="27">
        <v>4211.47</v>
      </c>
      <c r="E208" s="27">
        <v>306.42</v>
      </c>
      <c r="F208" s="88">
        <v>0.23200000000000001</v>
      </c>
      <c r="G208" s="89">
        <v>0</v>
      </c>
      <c r="H208" s="27">
        <v>0</v>
      </c>
      <c r="I208" s="157" t="s">
        <v>1954</v>
      </c>
      <c r="J208" s="87">
        <v>1.0247999999999999</v>
      </c>
      <c r="K208" s="24">
        <f t="shared" si="3"/>
        <v>4622.3344560000005</v>
      </c>
      <c r="L208" s="23" t="s">
        <v>2438</v>
      </c>
      <c r="M208" s="23" t="s">
        <v>2437</v>
      </c>
      <c r="N208" s="28" t="s">
        <v>2063</v>
      </c>
      <c r="O208" s="28">
        <v>0</v>
      </c>
      <c r="P208" s="29">
        <v>45931</v>
      </c>
      <c r="Q208" s="91"/>
      <c r="R208" s="24"/>
      <c r="S208" s="25"/>
    </row>
    <row r="209" spans="1:19" s="23" customFormat="1" ht="15.75" x14ac:dyDescent="0.25">
      <c r="A209" s="23">
        <v>1659590644</v>
      </c>
      <c r="B209" s="26" t="s">
        <v>2287</v>
      </c>
      <c r="C209" s="23" t="s">
        <v>2288</v>
      </c>
      <c r="D209" s="27">
        <v>4211.47</v>
      </c>
      <c r="E209" s="27">
        <v>306.42</v>
      </c>
      <c r="F209" s="88">
        <v>0.23200000000000001</v>
      </c>
      <c r="G209" s="89">
        <v>0</v>
      </c>
      <c r="H209" s="27">
        <v>0</v>
      </c>
      <c r="I209" s="157" t="s">
        <v>1954</v>
      </c>
      <c r="J209" s="87">
        <v>1.0247999999999999</v>
      </c>
      <c r="K209" s="24">
        <f t="shared" si="3"/>
        <v>4622.3344560000005</v>
      </c>
      <c r="L209" s="23" t="s">
        <v>2757</v>
      </c>
      <c r="M209" s="23" t="s">
        <v>2385</v>
      </c>
      <c r="N209" s="28" t="s">
        <v>2063</v>
      </c>
      <c r="O209" s="28">
        <v>0</v>
      </c>
      <c r="P209" s="29">
        <v>45931</v>
      </c>
      <c r="Q209" s="91"/>
      <c r="R209" s="24"/>
      <c r="S209" s="25"/>
    </row>
    <row r="210" spans="1:19" s="23" customFormat="1" ht="15.75" x14ac:dyDescent="0.25">
      <c r="A210" s="23">
        <v>1780125005</v>
      </c>
      <c r="B210" s="26" t="s">
        <v>1893</v>
      </c>
      <c r="C210" s="23" t="s">
        <v>2072</v>
      </c>
      <c r="D210" s="27">
        <v>4211.47</v>
      </c>
      <c r="E210" s="27">
        <v>306.42</v>
      </c>
      <c r="F210" s="88">
        <v>0.28599999999999998</v>
      </c>
      <c r="G210" s="89">
        <v>0</v>
      </c>
      <c r="H210" s="27">
        <v>38.624286759993446</v>
      </c>
      <c r="I210" s="157" t="s">
        <v>1959</v>
      </c>
      <c r="J210" s="87">
        <v>0.9365</v>
      </c>
      <c r="K210" s="24">
        <f t="shared" si="3"/>
        <v>4250.4616550000001</v>
      </c>
      <c r="L210" s="23" t="s">
        <v>2813</v>
      </c>
      <c r="M210" s="23" t="s">
        <v>2814</v>
      </c>
      <c r="N210" s="28" t="s">
        <v>2075</v>
      </c>
      <c r="O210" s="28" t="e">
        <v>#N/A</v>
      </c>
      <c r="P210" s="29">
        <v>45931</v>
      </c>
      <c r="Q210" s="91"/>
      <c r="R210" s="24"/>
      <c r="S210" s="25"/>
    </row>
    <row r="211" spans="1:19" s="23" customFormat="1" ht="15.75" x14ac:dyDescent="0.25">
      <c r="A211" s="23">
        <v>1750661534</v>
      </c>
      <c r="B211" s="26" t="s">
        <v>1885</v>
      </c>
      <c r="C211" s="23" t="s">
        <v>2073</v>
      </c>
      <c r="D211" s="27">
        <v>4211.47</v>
      </c>
      <c r="E211" s="27">
        <v>306.42</v>
      </c>
      <c r="F211" s="88">
        <v>0.155</v>
      </c>
      <c r="G211" s="89">
        <v>0</v>
      </c>
      <c r="H211" s="27">
        <v>51.585382597946342</v>
      </c>
      <c r="I211" s="157" t="s">
        <v>1957</v>
      </c>
      <c r="J211" s="87">
        <v>1.1356999999999999</v>
      </c>
      <c r="K211" s="24">
        <f t="shared" si="3"/>
        <v>5089.3864789999998</v>
      </c>
      <c r="L211" s="23" t="s">
        <v>2792</v>
      </c>
      <c r="M211" s="23" t="s">
        <v>2793</v>
      </c>
      <c r="N211" s="28" t="s">
        <v>2075</v>
      </c>
      <c r="O211" s="28" t="e">
        <v>#N/A</v>
      </c>
      <c r="P211" s="29">
        <v>45931</v>
      </c>
      <c r="Q211" s="91"/>
      <c r="R211" s="24"/>
      <c r="S211" s="25"/>
    </row>
    <row r="212" spans="1:19" s="23" customFormat="1" ht="15.75" x14ac:dyDescent="0.25">
      <c r="A212" s="23">
        <v>1801891809</v>
      </c>
      <c r="B212" s="26" t="s">
        <v>1903</v>
      </c>
      <c r="C212" s="23" t="s">
        <v>2312</v>
      </c>
      <c r="D212" s="27">
        <v>4211.47</v>
      </c>
      <c r="E212" s="27">
        <v>306.42</v>
      </c>
      <c r="F212" s="88">
        <v>0.36199999999999999</v>
      </c>
      <c r="G212" s="89">
        <v>0</v>
      </c>
      <c r="H212" s="27">
        <v>73.359712466921636</v>
      </c>
      <c r="I212" s="157" t="s">
        <v>1957</v>
      </c>
      <c r="J212" s="87">
        <v>1.1356999999999999</v>
      </c>
      <c r="K212" s="24">
        <f t="shared" si="3"/>
        <v>5089.3864789999998</v>
      </c>
      <c r="L212" s="23" t="s">
        <v>2830</v>
      </c>
      <c r="M212" s="23" t="s">
        <v>2831</v>
      </c>
      <c r="N212" s="28" t="s">
        <v>2457</v>
      </c>
      <c r="O212" s="28" t="e">
        <v>#N/A</v>
      </c>
      <c r="P212" s="29">
        <v>45931</v>
      </c>
      <c r="Q212" s="91"/>
      <c r="R212" s="24"/>
      <c r="S212" s="25"/>
    </row>
    <row r="213" spans="1:19" s="23" customFormat="1" ht="15.75" x14ac:dyDescent="0.25">
      <c r="A213" s="23">
        <v>1154302214</v>
      </c>
      <c r="B213" s="26" t="s">
        <v>1722</v>
      </c>
      <c r="C213" s="23" t="s">
        <v>2076</v>
      </c>
      <c r="D213" s="27">
        <v>4211.47</v>
      </c>
      <c r="E213" s="27">
        <v>306.42</v>
      </c>
      <c r="F213" s="88">
        <v>0.66</v>
      </c>
      <c r="G213" s="89">
        <v>0</v>
      </c>
      <c r="H213" s="27">
        <v>50.187701178979403</v>
      </c>
      <c r="I213" s="157" t="s">
        <v>1957</v>
      </c>
      <c r="J213" s="87">
        <v>1.1356999999999999</v>
      </c>
      <c r="K213" s="24">
        <f t="shared" si="3"/>
        <v>5089.3864789999998</v>
      </c>
      <c r="L213" s="23" t="s">
        <v>2455</v>
      </c>
      <c r="M213" s="23" t="s">
        <v>2456</v>
      </c>
      <c r="N213" s="28" t="s">
        <v>2457</v>
      </c>
      <c r="O213" s="28" t="e">
        <v>#N/A</v>
      </c>
      <c r="P213" s="29">
        <v>45931</v>
      </c>
      <c r="Q213" s="91"/>
      <c r="R213" s="24"/>
      <c r="S213" s="25"/>
    </row>
    <row r="214" spans="1:19" s="23" customFormat="1" ht="15.75" x14ac:dyDescent="0.25">
      <c r="A214" s="23">
        <v>1881690212</v>
      </c>
      <c r="B214" s="26" t="s">
        <v>1925</v>
      </c>
      <c r="C214" s="23" t="s">
        <v>2077</v>
      </c>
      <c r="D214" s="27">
        <v>4211.47</v>
      </c>
      <c r="E214" s="27">
        <v>306.42</v>
      </c>
      <c r="F214" s="88">
        <v>0.20200000000000001</v>
      </c>
      <c r="G214" s="89">
        <v>6.4291419999999997E-3</v>
      </c>
      <c r="H214" s="27">
        <v>58.485654516991538</v>
      </c>
      <c r="I214" s="157" t="s">
        <v>1957</v>
      </c>
      <c r="J214" s="87">
        <v>1.1356999999999999</v>
      </c>
      <c r="K214" s="24">
        <f t="shared" si="3"/>
        <v>5120.1368496747309</v>
      </c>
      <c r="L214" s="23" t="s">
        <v>2875</v>
      </c>
      <c r="M214" s="23" t="s">
        <v>2876</v>
      </c>
      <c r="N214" s="28" t="s">
        <v>2050</v>
      </c>
      <c r="O214" s="28">
        <v>0</v>
      </c>
      <c r="P214" s="29">
        <v>45931</v>
      </c>
      <c r="Q214" s="91"/>
      <c r="R214" s="24"/>
      <c r="S214" s="25"/>
    </row>
    <row r="215" spans="1:19" s="23" customFormat="1" ht="15.75" x14ac:dyDescent="0.25">
      <c r="A215" s="23">
        <v>1861435042</v>
      </c>
      <c r="B215" s="26" t="s">
        <v>1919</v>
      </c>
      <c r="C215" s="23" t="s">
        <v>2322</v>
      </c>
      <c r="D215" s="27">
        <v>4211.47</v>
      </c>
      <c r="E215" s="27">
        <v>306.42</v>
      </c>
      <c r="F215" s="88">
        <v>0.16500000000000001</v>
      </c>
      <c r="G215" s="89">
        <v>4.9662104999999998E-2</v>
      </c>
      <c r="H215" s="27">
        <v>54.380923687525282</v>
      </c>
      <c r="I215" s="157" t="s">
        <v>1957</v>
      </c>
      <c r="J215" s="87">
        <v>1.1356999999999999</v>
      </c>
      <c r="K215" s="24">
        <f t="shared" si="3"/>
        <v>5326.9186624915783</v>
      </c>
      <c r="L215" s="23" t="s">
        <v>2860</v>
      </c>
      <c r="M215" s="23" t="s">
        <v>2653</v>
      </c>
      <c r="N215" s="28" t="s">
        <v>2050</v>
      </c>
      <c r="O215" s="28" t="e">
        <v>#N/A</v>
      </c>
      <c r="P215" s="29">
        <v>45931</v>
      </c>
      <c r="Q215" s="91"/>
      <c r="R215" s="24"/>
      <c r="S215" s="25"/>
    </row>
    <row r="216" spans="1:19" s="23" customFormat="1" ht="15.75" x14ac:dyDescent="0.25">
      <c r="A216" s="23">
        <v>1881695146</v>
      </c>
      <c r="B216" s="26" t="s">
        <v>1926</v>
      </c>
      <c r="C216" s="23" t="s">
        <v>2329</v>
      </c>
      <c r="D216" s="27">
        <v>4211.47</v>
      </c>
      <c r="E216" s="27">
        <v>306.42</v>
      </c>
      <c r="F216" s="88">
        <v>0.14899999999999999</v>
      </c>
      <c r="G216" s="89">
        <v>0.23890797</v>
      </c>
      <c r="H216" s="27">
        <v>47.562185639612409</v>
      </c>
      <c r="I216" s="157" t="s">
        <v>1957</v>
      </c>
      <c r="J216" s="87">
        <v>1.1356999999999999</v>
      </c>
      <c r="K216" s="24">
        <f t="shared" si="3"/>
        <v>6232.0752910759384</v>
      </c>
      <c r="L216" s="23" t="s">
        <v>2877</v>
      </c>
      <c r="M216" s="23" t="s">
        <v>2354</v>
      </c>
      <c r="N216" s="28" t="s">
        <v>2050</v>
      </c>
      <c r="O216" s="28">
        <v>0</v>
      </c>
      <c r="P216" s="29">
        <v>45931</v>
      </c>
      <c r="Q216" s="91"/>
      <c r="R216" s="24"/>
      <c r="S216" s="25"/>
    </row>
    <row r="217" spans="1:19" s="23" customFormat="1" ht="15.75" x14ac:dyDescent="0.25">
      <c r="A217" s="23">
        <v>1063422053</v>
      </c>
      <c r="B217" s="26" t="s">
        <v>1695</v>
      </c>
      <c r="C217" s="23" t="s">
        <v>2139</v>
      </c>
      <c r="D217" s="27">
        <v>4211.47</v>
      </c>
      <c r="E217" s="27">
        <v>306.42</v>
      </c>
      <c r="F217" s="88">
        <v>0.378</v>
      </c>
      <c r="G217" s="89">
        <v>8.9376464000000003E-2</v>
      </c>
      <c r="H217" s="27">
        <v>57.407958800112468</v>
      </c>
      <c r="I217" s="157" t="s">
        <v>1957</v>
      </c>
      <c r="J217" s="87">
        <v>1.1356999999999999</v>
      </c>
      <c r="K217" s="24">
        <f t="shared" si="3"/>
        <v>5516.871110323551</v>
      </c>
      <c r="L217" s="23" t="s">
        <v>2396</v>
      </c>
      <c r="M217" s="23" t="s">
        <v>2397</v>
      </c>
      <c r="N217" s="28" t="s">
        <v>2050</v>
      </c>
      <c r="O217" s="28">
        <v>0</v>
      </c>
      <c r="P217" s="29">
        <v>45931</v>
      </c>
      <c r="Q217" s="91"/>
      <c r="R217" s="24"/>
      <c r="S217" s="25"/>
    </row>
    <row r="218" spans="1:19" s="23" customFormat="1" ht="15.75" x14ac:dyDescent="0.25">
      <c r="A218" s="23">
        <v>1588770416</v>
      </c>
      <c r="B218" s="26" t="s">
        <v>1847</v>
      </c>
      <c r="C218" s="23" t="s">
        <v>2269</v>
      </c>
      <c r="D218" s="27">
        <v>4211.47</v>
      </c>
      <c r="E218" s="27">
        <v>306.42</v>
      </c>
      <c r="F218" s="88">
        <v>0.437</v>
      </c>
      <c r="G218" s="89">
        <v>0</v>
      </c>
      <c r="H218" s="27">
        <v>53.724797588946331</v>
      </c>
      <c r="I218" s="157" t="s">
        <v>1957</v>
      </c>
      <c r="J218" s="87">
        <v>1.1356999999999999</v>
      </c>
      <c r="K218" s="24">
        <f t="shared" si="3"/>
        <v>5089.3864789999998</v>
      </c>
      <c r="L218" s="23" t="s">
        <v>2716</v>
      </c>
      <c r="M218" s="23" t="s">
        <v>2717</v>
      </c>
      <c r="N218" s="28" t="s">
        <v>2050</v>
      </c>
      <c r="O218" s="28">
        <v>0</v>
      </c>
      <c r="P218" s="29">
        <v>45931</v>
      </c>
      <c r="Q218" s="91"/>
      <c r="R218" s="24"/>
      <c r="S218" s="25"/>
    </row>
    <row r="219" spans="1:19" s="23" customFormat="1" ht="15.75" x14ac:dyDescent="0.25">
      <c r="A219" s="23">
        <v>1871594127</v>
      </c>
      <c r="B219" s="26" t="s">
        <v>1923</v>
      </c>
      <c r="C219" s="23" t="s">
        <v>2327</v>
      </c>
      <c r="D219" s="27">
        <v>4211.47</v>
      </c>
      <c r="E219" s="27">
        <v>306.42</v>
      </c>
      <c r="F219" s="88">
        <v>0.34</v>
      </c>
      <c r="G219" s="89">
        <v>0</v>
      </c>
      <c r="H219" s="27">
        <v>41.533359436623265</v>
      </c>
      <c r="I219" s="157" t="s">
        <v>1956</v>
      </c>
      <c r="J219" s="87">
        <v>0.97570000000000001</v>
      </c>
      <c r="K219" s="24">
        <f t="shared" si="3"/>
        <v>4415.5512790000002</v>
      </c>
      <c r="L219" s="23" t="s">
        <v>2871</v>
      </c>
      <c r="M219" s="23" t="s">
        <v>2872</v>
      </c>
      <c r="N219" s="28" t="s">
        <v>2050</v>
      </c>
      <c r="O219" s="28">
        <v>0</v>
      </c>
      <c r="P219" s="29">
        <v>45931</v>
      </c>
      <c r="Q219" s="91"/>
      <c r="R219" s="24"/>
      <c r="S219" s="25"/>
    </row>
    <row r="220" spans="1:19" s="23" customFormat="1" ht="15.75" x14ac:dyDescent="0.25">
      <c r="A220" s="23">
        <v>1609984889</v>
      </c>
      <c r="B220" s="26" t="s">
        <v>1854</v>
      </c>
      <c r="C220" s="23" t="s">
        <v>2274</v>
      </c>
      <c r="D220" s="27">
        <v>4211.47</v>
      </c>
      <c r="E220" s="27">
        <v>306.42</v>
      </c>
      <c r="F220" s="88">
        <v>0.437</v>
      </c>
      <c r="G220" s="89">
        <v>5.6842014000000003E-2</v>
      </c>
      <c r="H220" s="27">
        <v>50.02451595739597</v>
      </c>
      <c r="I220" s="157" t="s">
        <v>1957</v>
      </c>
      <c r="J220" s="87">
        <v>1.1356999999999999</v>
      </c>
      <c r="K220" s="24">
        <f t="shared" si="3"/>
        <v>5361.2599265608487</v>
      </c>
      <c r="L220" s="23" t="s">
        <v>2732</v>
      </c>
      <c r="M220" s="23" t="s">
        <v>2569</v>
      </c>
      <c r="N220" s="28" t="s">
        <v>2050</v>
      </c>
      <c r="O220" s="28">
        <v>0</v>
      </c>
      <c r="P220" s="29">
        <v>45931</v>
      </c>
      <c r="Q220" s="91"/>
      <c r="R220" s="24"/>
      <c r="S220" s="25"/>
    </row>
    <row r="221" spans="1:19" s="23" customFormat="1" ht="15.75" x14ac:dyDescent="0.25">
      <c r="A221" s="23">
        <v>1326060492</v>
      </c>
      <c r="B221" s="26" t="s">
        <v>1765</v>
      </c>
      <c r="C221" s="23" t="s">
        <v>2034</v>
      </c>
      <c r="D221" s="27">
        <v>4211.47</v>
      </c>
      <c r="E221" s="27">
        <v>306.42</v>
      </c>
      <c r="F221" s="88">
        <v>0.219</v>
      </c>
      <c r="G221" s="89">
        <v>0.151299347</v>
      </c>
      <c r="H221" s="27">
        <v>54.646618545001068</v>
      </c>
      <c r="I221" s="157" t="s">
        <v>1957</v>
      </c>
      <c r="J221" s="87">
        <v>1.1356999999999999</v>
      </c>
      <c r="K221" s="24">
        <f t="shared" si="3"/>
        <v>5813.0461839955897</v>
      </c>
      <c r="L221" s="23" t="s">
        <v>2542</v>
      </c>
      <c r="M221" s="23" t="s">
        <v>2543</v>
      </c>
      <c r="N221" s="28" t="s">
        <v>2050</v>
      </c>
      <c r="O221" s="28">
        <v>0</v>
      </c>
      <c r="P221" s="29">
        <v>45931</v>
      </c>
      <c r="Q221" s="91"/>
      <c r="R221" s="24"/>
      <c r="S221" s="25"/>
    </row>
    <row r="222" spans="1:19" s="23" customFormat="1" ht="15.75" x14ac:dyDescent="0.25">
      <c r="A222" s="23">
        <v>1285667493</v>
      </c>
      <c r="B222" s="26" t="s">
        <v>1754</v>
      </c>
      <c r="C222" s="23" t="s">
        <v>2194</v>
      </c>
      <c r="D222" s="27">
        <v>4211.47</v>
      </c>
      <c r="E222" s="27">
        <v>306.42</v>
      </c>
      <c r="F222" s="88">
        <v>0.20100000000000001</v>
      </c>
      <c r="G222" s="89">
        <v>0.29935199099999998</v>
      </c>
      <c r="H222" s="27">
        <v>52.230105951038809</v>
      </c>
      <c r="I222" s="157" t="s">
        <v>1957</v>
      </c>
      <c r="J222" s="87">
        <v>1.1356999999999999</v>
      </c>
      <c r="K222" s="24">
        <f t="shared" si="3"/>
        <v>6521.1770173749101</v>
      </c>
      <c r="L222" s="23" t="s">
        <v>2524</v>
      </c>
      <c r="M222" s="23" t="s">
        <v>2354</v>
      </c>
      <c r="N222" s="28" t="s">
        <v>2050</v>
      </c>
      <c r="O222" s="28">
        <v>0</v>
      </c>
      <c r="P222" s="29">
        <v>45931</v>
      </c>
      <c r="Q222" s="91"/>
      <c r="R222" s="24"/>
      <c r="S222" s="25"/>
    </row>
    <row r="223" spans="1:19" s="23" customFormat="1" ht="15.75" x14ac:dyDescent="0.25">
      <c r="A223" s="23">
        <v>1487647590</v>
      </c>
      <c r="B223" s="26" t="s">
        <v>1817</v>
      </c>
      <c r="C223" s="23" t="s">
        <v>2078</v>
      </c>
      <c r="D223" s="27">
        <v>4211.47</v>
      </c>
      <c r="E223" s="27">
        <v>306.42</v>
      </c>
      <c r="F223" s="88">
        <v>0.105</v>
      </c>
      <c r="G223" s="89">
        <v>6.8046243000000006E-2</v>
      </c>
      <c r="H223" s="27">
        <v>44.879255652017335</v>
      </c>
      <c r="I223" s="157" t="s">
        <v>1954</v>
      </c>
      <c r="J223" s="87">
        <v>1.0247999999999999</v>
      </c>
      <c r="K223" s="24">
        <f t="shared" si="3"/>
        <v>4916.0162198401886</v>
      </c>
      <c r="L223" s="23" t="s">
        <v>2652</v>
      </c>
      <c r="M223" s="23" t="s">
        <v>2653</v>
      </c>
      <c r="N223" s="28" t="s">
        <v>2050</v>
      </c>
      <c r="O223" s="28" t="e">
        <v>#N/A</v>
      </c>
      <c r="P223" s="29">
        <v>45931</v>
      </c>
      <c r="Q223" s="91"/>
      <c r="R223" s="24"/>
      <c r="S223" s="25"/>
    </row>
    <row r="224" spans="1:19" s="23" customFormat="1" ht="15.75" x14ac:dyDescent="0.25">
      <c r="A224" s="23">
        <v>1265466957</v>
      </c>
      <c r="B224" s="26" t="s">
        <v>1748</v>
      </c>
      <c r="C224" s="23" t="s">
        <v>2189</v>
      </c>
      <c r="D224" s="27">
        <v>4211.47</v>
      </c>
      <c r="E224" s="27">
        <v>306.42</v>
      </c>
      <c r="F224" s="88">
        <v>0.22900000000000001</v>
      </c>
      <c r="G224" s="89">
        <v>0</v>
      </c>
      <c r="H224" s="27">
        <v>55.64090883793537</v>
      </c>
      <c r="I224" s="157" t="s">
        <v>1957</v>
      </c>
      <c r="J224" s="87">
        <v>1.1356999999999999</v>
      </c>
      <c r="K224" s="24">
        <f t="shared" si="3"/>
        <v>5089.3864789999998</v>
      </c>
      <c r="L224" s="23" t="s">
        <v>2512</v>
      </c>
      <c r="M224" s="23" t="s">
        <v>2513</v>
      </c>
      <c r="N224" s="28" t="s">
        <v>2050</v>
      </c>
      <c r="O224" s="28">
        <v>0</v>
      </c>
      <c r="P224" s="29">
        <v>45931</v>
      </c>
      <c r="Q224" s="91"/>
      <c r="R224" s="24"/>
      <c r="S224" s="25"/>
    </row>
    <row r="225" spans="1:19" s="23" customFormat="1" ht="15.75" x14ac:dyDescent="0.25">
      <c r="A225" s="23">
        <v>1407813603</v>
      </c>
      <c r="B225" s="26" t="s">
        <v>1790</v>
      </c>
      <c r="C225" s="23" t="s">
        <v>2214</v>
      </c>
      <c r="D225" s="27">
        <v>4211.47</v>
      </c>
      <c r="E225" s="27">
        <v>306.42</v>
      </c>
      <c r="F225" s="88">
        <v>0.30299999999999999</v>
      </c>
      <c r="G225" s="89">
        <v>0.15522090699999999</v>
      </c>
      <c r="H225" s="27">
        <v>46.971458539381572</v>
      </c>
      <c r="I225" s="157" t="s">
        <v>1957</v>
      </c>
      <c r="J225" s="87">
        <v>1.1356999999999999</v>
      </c>
      <c r="K225" s="24">
        <f t="shared" si="3"/>
        <v>5831.8028740209766</v>
      </c>
      <c r="L225" s="23" t="s">
        <v>2593</v>
      </c>
      <c r="M225" s="23" t="s">
        <v>2594</v>
      </c>
      <c r="N225" s="28" t="s">
        <v>2050</v>
      </c>
      <c r="O225" s="28">
        <v>0</v>
      </c>
      <c r="P225" s="29">
        <v>45931</v>
      </c>
      <c r="Q225" s="91"/>
      <c r="R225" s="24"/>
      <c r="S225" s="25"/>
    </row>
    <row r="226" spans="1:19" s="23" customFormat="1" ht="15.75" x14ac:dyDescent="0.25">
      <c r="A226" s="23">
        <v>1194744805</v>
      </c>
      <c r="B226" s="26" t="s">
        <v>1731</v>
      </c>
      <c r="C226" s="23" t="s">
        <v>2171</v>
      </c>
      <c r="D226" s="27">
        <v>4211.47</v>
      </c>
      <c r="E226" s="27">
        <v>306.42</v>
      </c>
      <c r="F226" s="88">
        <v>0.214</v>
      </c>
      <c r="G226" s="89">
        <v>0.13792793</v>
      </c>
      <c r="H226" s="27">
        <v>59.814855083265442</v>
      </c>
      <c r="I226" s="157" t="s">
        <v>1957</v>
      </c>
      <c r="J226" s="87">
        <v>1.1356999999999999</v>
      </c>
      <c r="K226" s="24">
        <f t="shared" si="3"/>
        <v>5749.0911447078588</v>
      </c>
      <c r="L226" s="23" t="s">
        <v>2478</v>
      </c>
      <c r="M226" s="23" t="s">
        <v>2354</v>
      </c>
      <c r="N226" s="28" t="s">
        <v>2050</v>
      </c>
      <c r="O226" s="28">
        <v>0</v>
      </c>
      <c r="P226" s="29">
        <v>45931</v>
      </c>
      <c r="Q226" s="91"/>
      <c r="R226" s="24"/>
      <c r="S226" s="25"/>
    </row>
    <row r="227" spans="1:19" s="23" customFormat="1" ht="15.75" x14ac:dyDescent="0.25">
      <c r="A227" s="23">
        <v>1104875103</v>
      </c>
      <c r="B227" s="26" t="s">
        <v>1709</v>
      </c>
      <c r="C227" s="23" t="s">
        <v>2079</v>
      </c>
      <c r="D227" s="27">
        <v>4211.47</v>
      </c>
      <c r="E227" s="27">
        <v>306.42</v>
      </c>
      <c r="F227" s="88">
        <v>0.28399999999999997</v>
      </c>
      <c r="G227" s="89">
        <v>4.0806690999999999E-2</v>
      </c>
      <c r="H227" s="27">
        <v>48.236834643271422</v>
      </c>
      <c r="I227" s="157" t="s">
        <v>1957</v>
      </c>
      <c r="J227" s="87">
        <v>1.1356999999999999</v>
      </c>
      <c r="K227" s="24">
        <f t="shared" si="3"/>
        <v>5284.5635141719113</v>
      </c>
      <c r="L227" s="23" t="s">
        <v>2427</v>
      </c>
      <c r="M227" s="23" t="s">
        <v>2428</v>
      </c>
      <c r="N227" s="28" t="s">
        <v>2408</v>
      </c>
      <c r="O227" s="28" t="e">
        <v>#N/A</v>
      </c>
      <c r="P227" s="29">
        <v>45931</v>
      </c>
      <c r="Q227" s="91"/>
      <c r="R227" s="24"/>
      <c r="S227" s="25"/>
    </row>
    <row r="228" spans="1:19" s="23" customFormat="1" ht="15.75" x14ac:dyDescent="0.25">
      <c r="A228" s="23">
        <v>1790795359</v>
      </c>
      <c r="B228" s="26" t="s">
        <v>1899</v>
      </c>
      <c r="C228" s="23" t="s">
        <v>2080</v>
      </c>
      <c r="D228" s="27">
        <v>4211.47</v>
      </c>
      <c r="E228" s="27">
        <v>306.42</v>
      </c>
      <c r="F228" s="88">
        <v>0.14699999999999999</v>
      </c>
      <c r="G228" s="89">
        <v>0.181580362</v>
      </c>
      <c r="H228" s="27">
        <v>44.306566311961554</v>
      </c>
      <c r="I228" s="157" t="s">
        <v>1954</v>
      </c>
      <c r="J228" s="87">
        <v>1.0247999999999999</v>
      </c>
      <c r="K228" s="24">
        <f t="shared" si="3"/>
        <v>5406.0197652815132</v>
      </c>
      <c r="L228" s="23" t="s">
        <v>2823</v>
      </c>
      <c r="M228" s="23" t="s">
        <v>2354</v>
      </c>
      <c r="N228" s="28" t="s">
        <v>2050</v>
      </c>
      <c r="O228" s="28">
        <v>0</v>
      </c>
      <c r="P228" s="29">
        <v>45931</v>
      </c>
      <c r="Q228" s="91"/>
      <c r="R228" s="24"/>
      <c r="S228" s="25"/>
    </row>
    <row r="229" spans="1:19" s="23" customFormat="1" ht="15.75" x14ac:dyDescent="0.25">
      <c r="A229" s="23">
        <v>1225047699</v>
      </c>
      <c r="B229" s="26" t="s">
        <v>1741</v>
      </c>
      <c r="C229" s="23" t="s">
        <v>2081</v>
      </c>
      <c r="D229" s="27">
        <v>4211.47</v>
      </c>
      <c r="E229" s="27">
        <v>306.42</v>
      </c>
      <c r="F229" s="88">
        <v>0.13</v>
      </c>
      <c r="G229" s="89">
        <v>3.4031306999999997E-2</v>
      </c>
      <c r="H229" s="27">
        <v>48.307216921034161</v>
      </c>
      <c r="I229" s="157" t="s">
        <v>1957</v>
      </c>
      <c r="J229" s="87">
        <v>1.1356999999999999</v>
      </c>
      <c r="K229" s="24">
        <f t="shared" si="3"/>
        <v>5252.1570796175583</v>
      </c>
      <c r="L229" s="23" t="s">
        <v>2500</v>
      </c>
      <c r="M229" s="23" t="s">
        <v>2354</v>
      </c>
      <c r="N229" s="28" t="s">
        <v>2050</v>
      </c>
      <c r="O229" s="28">
        <v>0</v>
      </c>
      <c r="P229" s="29">
        <v>45931</v>
      </c>
      <c r="Q229" s="91"/>
      <c r="R229" s="24"/>
      <c r="S229" s="25"/>
    </row>
    <row r="230" spans="1:19" s="23" customFormat="1" ht="15.75" x14ac:dyDescent="0.25">
      <c r="A230" s="23">
        <v>1952311508</v>
      </c>
      <c r="B230" s="26" t="s">
        <v>1940</v>
      </c>
      <c r="C230" s="23" t="s">
        <v>2082</v>
      </c>
      <c r="D230" s="27">
        <v>4211.47</v>
      </c>
      <c r="E230" s="27">
        <v>306.42</v>
      </c>
      <c r="F230" s="88">
        <v>0.12</v>
      </c>
      <c r="G230" s="89">
        <v>7.9172185000000006E-2</v>
      </c>
      <c r="H230" s="27">
        <v>43.091115951340349</v>
      </c>
      <c r="I230" s="157" t="s">
        <v>1954</v>
      </c>
      <c r="J230" s="87">
        <v>1.0247999999999999</v>
      </c>
      <c r="K230" s="24">
        <f t="shared" si="3"/>
        <v>4964.0348337546066</v>
      </c>
      <c r="L230" s="23" t="s">
        <v>2904</v>
      </c>
      <c r="M230" s="23" t="s">
        <v>2354</v>
      </c>
      <c r="N230" s="28" t="s">
        <v>2050</v>
      </c>
      <c r="O230" s="28">
        <v>0</v>
      </c>
      <c r="P230" s="29">
        <v>45931</v>
      </c>
      <c r="Q230" s="91"/>
      <c r="R230" s="24"/>
      <c r="S230" s="25"/>
    </row>
    <row r="231" spans="1:19" s="23" customFormat="1" ht="15.75" x14ac:dyDescent="0.25">
      <c r="A231" s="23">
        <v>1821091059</v>
      </c>
      <c r="B231" s="26" t="s">
        <v>1910</v>
      </c>
      <c r="C231" s="23" t="s">
        <v>2084</v>
      </c>
      <c r="D231" s="27">
        <v>4211.47</v>
      </c>
      <c r="E231" s="27">
        <v>306.42</v>
      </c>
      <c r="F231" s="88">
        <v>0.255</v>
      </c>
      <c r="G231" s="89">
        <v>0</v>
      </c>
      <c r="H231" s="27">
        <v>50.986610000696061</v>
      </c>
      <c r="I231" s="157" t="s">
        <v>1957</v>
      </c>
      <c r="J231" s="87">
        <v>1.1356999999999999</v>
      </c>
      <c r="K231" s="24">
        <f t="shared" si="3"/>
        <v>5089.3864789999998</v>
      </c>
      <c r="L231" s="23" t="s">
        <v>2842</v>
      </c>
      <c r="M231" s="23" t="s">
        <v>2843</v>
      </c>
      <c r="N231" s="28" t="s">
        <v>2050</v>
      </c>
      <c r="O231" s="28">
        <v>0</v>
      </c>
      <c r="P231" s="29">
        <v>45931</v>
      </c>
      <c r="Q231" s="91"/>
      <c r="R231" s="24"/>
      <c r="S231" s="25"/>
    </row>
    <row r="232" spans="1:19" s="23" customFormat="1" ht="15.75" x14ac:dyDescent="0.25">
      <c r="A232" s="23">
        <v>1225417421</v>
      </c>
      <c r="B232" s="26" t="s">
        <v>1743</v>
      </c>
      <c r="C232" s="23" t="s">
        <v>2187</v>
      </c>
      <c r="D232" s="27">
        <v>4211.47</v>
      </c>
      <c r="E232" s="27">
        <v>306.42</v>
      </c>
      <c r="F232" s="88">
        <v>0.83</v>
      </c>
      <c r="G232" s="89">
        <v>0</v>
      </c>
      <c r="H232" s="27">
        <v>44.84455245818144</v>
      </c>
      <c r="I232" s="157" t="s">
        <v>1954</v>
      </c>
      <c r="J232" s="87">
        <v>1.0247999999999999</v>
      </c>
      <c r="K232" s="24">
        <f t="shared" si="3"/>
        <v>4622.3344560000005</v>
      </c>
      <c r="L232" s="23" t="s">
        <v>2503</v>
      </c>
      <c r="M232" s="23" t="s">
        <v>2504</v>
      </c>
      <c r="N232" s="28" t="s">
        <v>2050</v>
      </c>
      <c r="O232" s="28">
        <v>0</v>
      </c>
      <c r="P232" s="29">
        <v>45931</v>
      </c>
      <c r="Q232" s="91"/>
      <c r="R232" s="24"/>
      <c r="S232" s="25"/>
    </row>
    <row r="233" spans="1:19" s="23" customFormat="1" ht="15.75" x14ac:dyDescent="0.25">
      <c r="A233" s="23">
        <v>1902804552</v>
      </c>
      <c r="B233" s="26" t="s">
        <v>1930</v>
      </c>
      <c r="C233" s="23" t="s">
        <v>2332</v>
      </c>
      <c r="D233" s="27">
        <v>4211.47</v>
      </c>
      <c r="E233" s="27">
        <v>306.42</v>
      </c>
      <c r="F233" s="88">
        <v>0.311</v>
      </c>
      <c r="G233" s="89">
        <v>2.5116169999999998E-3</v>
      </c>
      <c r="H233" s="27">
        <v>54.966152181017961</v>
      </c>
      <c r="I233" s="157" t="s">
        <v>1957</v>
      </c>
      <c r="J233" s="87">
        <v>1.1356999999999999</v>
      </c>
      <c r="K233" s="24">
        <f t="shared" si="3"/>
        <v>5101.3994589190861</v>
      </c>
      <c r="L233" s="23" t="s">
        <v>2882</v>
      </c>
      <c r="M233" s="23" t="s">
        <v>2883</v>
      </c>
      <c r="N233" s="28" t="s">
        <v>2050</v>
      </c>
      <c r="O233" s="28">
        <v>0</v>
      </c>
      <c r="P233" s="29">
        <v>45931</v>
      </c>
      <c r="Q233" s="91"/>
      <c r="R233" s="24"/>
      <c r="S233" s="25"/>
    </row>
    <row r="234" spans="1:19" s="23" customFormat="1" ht="15.75" x14ac:dyDescent="0.25">
      <c r="A234" s="23">
        <v>1962401497</v>
      </c>
      <c r="B234" s="26" t="s">
        <v>1941</v>
      </c>
      <c r="C234" s="23" t="s">
        <v>2085</v>
      </c>
      <c r="D234" s="27">
        <v>4211.47</v>
      </c>
      <c r="E234" s="27">
        <v>306.42</v>
      </c>
      <c r="F234" s="88">
        <v>0.30499999999999999</v>
      </c>
      <c r="G234" s="89">
        <v>0</v>
      </c>
      <c r="H234" s="27">
        <v>49.598036096075056</v>
      </c>
      <c r="I234" s="157" t="s">
        <v>1957</v>
      </c>
      <c r="J234" s="87">
        <v>1.1356999999999999</v>
      </c>
      <c r="K234" s="24">
        <f t="shared" si="3"/>
        <v>5089.3864789999998</v>
      </c>
      <c r="L234" s="23" t="s">
        <v>2905</v>
      </c>
      <c r="M234" s="23" t="s">
        <v>2906</v>
      </c>
      <c r="N234" s="28" t="s">
        <v>2050</v>
      </c>
      <c r="O234" s="28">
        <v>0</v>
      </c>
      <c r="P234" s="29">
        <v>45931</v>
      </c>
      <c r="Q234" s="91"/>
      <c r="R234" s="24"/>
      <c r="S234" s="25"/>
    </row>
    <row r="235" spans="1:19" s="23" customFormat="1" ht="15.75" x14ac:dyDescent="0.25">
      <c r="A235" s="23">
        <v>1821007881</v>
      </c>
      <c r="B235" s="26" t="s">
        <v>1907</v>
      </c>
      <c r="C235" s="23" t="s">
        <v>2315</v>
      </c>
      <c r="D235" s="27">
        <v>4211.47</v>
      </c>
      <c r="E235" s="27">
        <v>306.42</v>
      </c>
      <c r="F235" s="88">
        <v>8.4000000000000005E-2</v>
      </c>
      <c r="G235" s="89">
        <v>0.32894435100000002</v>
      </c>
      <c r="H235" s="27">
        <v>45.386390069239845</v>
      </c>
      <c r="I235" s="157" t="s">
        <v>1957</v>
      </c>
      <c r="J235" s="87">
        <v>1.1356999999999999</v>
      </c>
      <c r="K235" s="24">
        <f t="shared" si="3"/>
        <v>6662.7162832894101</v>
      </c>
      <c r="L235" s="23" t="s">
        <v>2837</v>
      </c>
      <c r="M235" s="23" t="s">
        <v>2354</v>
      </c>
      <c r="N235" s="28" t="s">
        <v>2050</v>
      </c>
      <c r="O235" s="28">
        <v>0</v>
      </c>
      <c r="P235" s="29">
        <v>45931</v>
      </c>
      <c r="Q235" s="91"/>
      <c r="R235" s="24"/>
      <c r="S235" s="25"/>
    </row>
    <row r="236" spans="1:19" s="23" customFormat="1" ht="15.75" x14ac:dyDescent="0.25">
      <c r="A236" s="23">
        <v>1356334510</v>
      </c>
      <c r="B236" s="26" t="s">
        <v>1774</v>
      </c>
      <c r="C236" s="23" t="s">
        <v>2086</v>
      </c>
      <c r="D236" s="27">
        <v>4211.47</v>
      </c>
      <c r="E236" s="27">
        <v>306.42</v>
      </c>
      <c r="F236" s="88">
        <v>0.27900000000000003</v>
      </c>
      <c r="G236" s="89">
        <v>3.5611323E-2</v>
      </c>
      <c r="H236" s="27">
        <v>47.003017888887243</v>
      </c>
      <c r="I236" s="157" t="s">
        <v>1957</v>
      </c>
      <c r="J236" s="87">
        <v>1.1356999999999999</v>
      </c>
      <c r="K236" s="24">
        <f t="shared" si="3"/>
        <v>5259.7142431818411</v>
      </c>
      <c r="L236" s="23" t="s">
        <v>2559</v>
      </c>
      <c r="M236" s="23" t="s">
        <v>2560</v>
      </c>
      <c r="N236" s="28" t="s">
        <v>2050</v>
      </c>
      <c r="O236" s="28" t="e">
        <v>#N/A</v>
      </c>
      <c r="P236" s="29">
        <v>45931</v>
      </c>
      <c r="Q236" s="91"/>
      <c r="R236" s="24"/>
      <c r="S236" s="25"/>
    </row>
    <row r="237" spans="1:19" s="23" customFormat="1" ht="15.75" x14ac:dyDescent="0.25">
      <c r="A237" s="23">
        <v>1144754060</v>
      </c>
      <c r="B237" s="26" t="s">
        <v>1721</v>
      </c>
      <c r="C237" s="23" t="s">
        <v>2087</v>
      </c>
      <c r="D237" s="27">
        <v>4211.47</v>
      </c>
      <c r="E237" s="27">
        <v>306.42</v>
      </c>
      <c r="F237" s="88">
        <v>0.224</v>
      </c>
      <c r="G237" s="89">
        <v>0</v>
      </c>
      <c r="H237" s="27">
        <v>39.874472609954701</v>
      </c>
      <c r="I237" s="157" t="s">
        <v>1959</v>
      </c>
      <c r="J237" s="87">
        <v>0.9365</v>
      </c>
      <c r="K237" s="24">
        <f t="shared" si="3"/>
        <v>4250.4616550000001</v>
      </c>
      <c r="L237" s="23" t="s">
        <v>2453</v>
      </c>
      <c r="M237" s="23" t="s">
        <v>2454</v>
      </c>
      <c r="N237" s="28" t="s">
        <v>2050</v>
      </c>
      <c r="O237" s="28" t="e">
        <v>#N/A</v>
      </c>
      <c r="P237" s="29">
        <v>45931</v>
      </c>
      <c r="Q237" s="91"/>
      <c r="R237" s="24"/>
      <c r="S237" s="25"/>
    </row>
    <row r="238" spans="1:19" s="23" customFormat="1" ht="15.75" x14ac:dyDescent="0.25">
      <c r="A238" s="23">
        <v>1790219616</v>
      </c>
      <c r="B238" s="26" t="s">
        <v>1721</v>
      </c>
      <c r="C238" s="23" t="s">
        <v>2309</v>
      </c>
      <c r="D238" s="27">
        <v>4211.47</v>
      </c>
      <c r="E238" s="27">
        <v>306.42</v>
      </c>
      <c r="F238" s="88">
        <v>0.224</v>
      </c>
      <c r="G238" s="89">
        <v>0</v>
      </c>
      <c r="H238" s="27">
        <v>39.874472609954701</v>
      </c>
      <c r="I238" s="157" t="s">
        <v>1959</v>
      </c>
      <c r="J238" s="87">
        <v>0.9365</v>
      </c>
      <c r="K238" s="24">
        <f t="shared" si="3"/>
        <v>4250.4616550000001</v>
      </c>
      <c r="L238" s="23" t="s">
        <v>2453</v>
      </c>
      <c r="M238" s="23" t="s">
        <v>2454</v>
      </c>
      <c r="N238" s="28" t="s">
        <v>2050</v>
      </c>
      <c r="O238" s="28" t="e">
        <v>#N/A</v>
      </c>
      <c r="P238" s="29">
        <v>45931</v>
      </c>
      <c r="Q238" s="91"/>
      <c r="R238" s="24"/>
      <c r="S238" s="25"/>
    </row>
    <row r="239" spans="1:19" s="23" customFormat="1" ht="15.75" x14ac:dyDescent="0.25">
      <c r="A239" s="23">
        <v>1073587119</v>
      </c>
      <c r="B239" s="26" t="s">
        <v>1700</v>
      </c>
      <c r="C239" s="23" t="s">
        <v>2144</v>
      </c>
      <c r="D239" s="27">
        <v>4211.47</v>
      </c>
      <c r="E239" s="27">
        <v>306.42</v>
      </c>
      <c r="F239" s="88">
        <v>0.251</v>
      </c>
      <c r="G239" s="89">
        <v>0</v>
      </c>
      <c r="H239" s="27">
        <v>48.303096795201441</v>
      </c>
      <c r="I239" s="157" t="s">
        <v>1957</v>
      </c>
      <c r="J239" s="87">
        <v>1.1356999999999999</v>
      </c>
      <c r="K239" s="24">
        <f t="shared" si="3"/>
        <v>5089.3864789999998</v>
      </c>
      <c r="L239" s="23" t="s">
        <v>2409</v>
      </c>
      <c r="M239" s="23" t="s">
        <v>2354</v>
      </c>
      <c r="N239" s="28" t="s">
        <v>2050</v>
      </c>
      <c r="O239" s="28">
        <v>0</v>
      </c>
      <c r="P239" s="29">
        <v>45931</v>
      </c>
      <c r="Q239" s="91"/>
      <c r="R239" s="24"/>
      <c r="S239" s="25"/>
    </row>
    <row r="240" spans="1:19" s="23" customFormat="1" ht="15.75" x14ac:dyDescent="0.25">
      <c r="A240" s="23">
        <v>1568435477</v>
      </c>
      <c r="B240" s="26" t="s">
        <v>1840</v>
      </c>
      <c r="C240" s="23" t="s">
        <v>2263</v>
      </c>
      <c r="D240" s="27">
        <v>4211.47</v>
      </c>
      <c r="E240" s="27">
        <v>306.42</v>
      </c>
      <c r="F240" s="88">
        <v>0.218</v>
      </c>
      <c r="G240" s="89">
        <v>0.29825151500000002</v>
      </c>
      <c r="H240" s="27">
        <v>61.437822214052453</v>
      </c>
      <c r="I240" s="157" t="s">
        <v>1957</v>
      </c>
      <c r="J240" s="87">
        <v>1.1356999999999999</v>
      </c>
      <c r="K240" s="24">
        <f t="shared" si="3"/>
        <v>6515.9134775559651</v>
      </c>
      <c r="L240" s="23" t="s">
        <v>2702</v>
      </c>
      <c r="M240" s="23" t="s">
        <v>2703</v>
      </c>
      <c r="N240" s="28" t="s">
        <v>2050</v>
      </c>
      <c r="O240" s="28">
        <v>0</v>
      </c>
      <c r="P240" s="29">
        <v>45931</v>
      </c>
      <c r="Q240" s="91"/>
      <c r="R240" s="24"/>
      <c r="S240" s="25"/>
    </row>
    <row r="241" spans="1:19" s="23" customFormat="1" ht="15.75" x14ac:dyDescent="0.25">
      <c r="A241" s="23">
        <v>1578560504</v>
      </c>
      <c r="B241" s="26" t="s">
        <v>1842</v>
      </c>
      <c r="C241" s="23" t="s">
        <v>1989</v>
      </c>
      <c r="D241" s="27">
        <v>4211.47</v>
      </c>
      <c r="E241" s="27">
        <v>306.42</v>
      </c>
      <c r="F241" s="88">
        <v>0.214</v>
      </c>
      <c r="G241" s="89">
        <v>0</v>
      </c>
      <c r="H241" s="27">
        <v>45.152170083961472</v>
      </c>
      <c r="I241" s="157" t="s">
        <v>1954</v>
      </c>
      <c r="J241" s="87">
        <v>1.0247999999999999</v>
      </c>
      <c r="K241" s="24">
        <f t="shared" si="3"/>
        <v>4622.3344560000005</v>
      </c>
      <c r="L241" s="23" t="s">
        <v>2708</v>
      </c>
      <c r="M241" s="23" t="s">
        <v>2354</v>
      </c>
      <c r="N241" s="28" t="s">
        <v>2050</v>
      </c>
      <c r="O241" s="28">
        <v>0</v>
      </c>
      <c r="P241" s="29">
        <v>45931</v>
      </c>
      <c r="Q241" s="91"/>
      <c r="R241" s="24"/>
      <c r="S241" s="25"/>
    </row>
    <row r="242" spans="1:19" s="23" customFormat="1" ht="15.75" x14ac:dyDescent="0.25">
      <c r="A242" s="23">
        <v>1023000296</v>
      </c>
      <c r="B242" s="26" t="s">
        <v>1678</v>
      </c>
      <c r="C242" s="23" t="s">
        <v>2126</v>
      </c>
      <c r="D242" s="27">
        <v>4211.47</v>
      </c>
      <c r="E242" s="27">
        <v>306.42</v>
      </c>
      <c r="F242" s="88">
        <v>0.22900000000000001</v>
      </c>
      <c r="G242" s="89">
        <v>0</v>
      </c>
      <c r="H242" s="27">
        <v>43.832238658459289</v>
      </c>
      <c r="I242" s="157" t="s">
        <v>1954</v>
      </c>
      <c r="J242" s="87">
        <v>1.0247999999999999</v>
      </c>
      <c r="K242" s="24">
        <f t="shared" si="3"/>
        <v>4622.3344560000005</v>
      </c>
      <c r="L242" s="23" t="s">
        <v>2358</v>
      </c>
      <c r="M242" s="23" t="s">
        <v>2359</v>
      </c>
      <c r="N242" s="28" t="s">
        <v>2050</v>
      </c>
      <c r="O242" s="28">
        <v>0</v>
      </c>
      <c r="P242" s="29">
        <v>45931</v>
      </c>
      <c r="Q242" s="91"/>
      <c r="R242" s="24"/>
      <c r="S242" s="25"/>
    </row>
    <row r="243" spans="1:19" s="23" customFormat="1" ht="15.75" x14ac:dyDescent="0.25">
      <c r="A243" s="23">
        <v>1679592380</v>
      </c>
      <c r="B243" s="26" t="s">
        <v>1872</v>
      </c>
      <c r="C243" s="23" t="s">
        <v>2291</v>
      </c>
      <c r="D243" s="27">
        <v>4211.47</v>
      </c>
      <c r="E243" s="27">
        <v>306.42</v>
      </c>
      <c r="F243" s="88">
        <v>0.21299999999999999</v>
      </c>
      <c r="G243" s="89">
        <v>9.6417177000000007E-2</v>
      </c>
      <c r="H243" s="27">
        <v>54.209782767515144</v>
      </c>
      <c r="I243" s="157" t="s">
        <v>1957</v>
      </c>
      <c r="J243" s="87">
        <v>1.1356999999999999</v>
      </c>
      <c r="K243" s="24">
        <f t="shared" si="3"/>
        <v>5550.5466045908097</v>
      </c>
      <c r="L243" s="23" t="s">
        <v>2762</v>
      </c>
      <c r="M243" s="23" t="s">
        <v>2763</v>
      </c>
      <c r="N243" s="28" t="s">
        <v>2050</v>
      </c>
      <c r="O243" s="28">
        <v>0</v>
      </c>
      <c r="P243" s="29">
        <v>45931</v>
      </c>
      <c r="Q243" s="91"/>
      <c r="R243" s="24"/>
      <c r="S243" s="25"/>
    </row>
    <row r="244" spans="1:19" s="23" customFormat="1" ht="15.75" x14ac:dyDescent="0.25">
      <c r="A244" s="23">
        <v>1164426896</v>
      </c>
      <c r="B244" s="26" t="s">
        <v>2165</v>
      </c>
      <c r="C244" s="23" t="s">
        <v>2166</v>
      </c>
      <c r="D244" s="27">
        <v>4211.47</v>
      </c>
      <c r="E244" s="27">
        <v>306.42</v>
      </c>
      <c r="F244" s="88">
        <v>0.19700000000000001</v>
      </c>
      <c r="G244" s="89">
        <v>0</v>
      </c>
      <c r="H244" s="27">
        <v>0</v>
      </c>
      <c r="I244" s="157" t="s">
        <v>1954</v>
      </c>
      <c r="J244" s="87">
        <v>1.0247999999999999</v>
      </c>
      <c r="K244" s="24">
        <f t="shared" si="3"/>
        <v>4622.3344560000005</v>
      </c>
      <c r="L244" s="23" t="s">
        <v>2465</v>
      </c>
      <c r="M244" s="23" t="s">
        <v>2466</v>
      </c>
      <c r="N244" s="28" t="s">
        <v>2050</v>
      </c>
      <c r="O244" s="28">
        <v>0</v>
      </c>
      <c r="P244" s="29">
        <v>45931</v>
      </c>
      <c r="Q244" s="91"/>
      <c r="R244" s="24"/>
      <c r="S244" s="25"/>
    </row>
    <row r="245" spans="1:19" s="23" customFormat="1" ht="15.75" x14ac:dyDescent="0.25">
      <c r="A245" s="23">
        <v>1215921457</v>
      </c>
      <c r="B245" s="26" t="s">
        <v>2179</v>
      </c>
      <c r="C245" s="23" t="s">
        <v>2180</v>
      </c>
      <c r="D245" s="27">
        <v>4211.47</v>
      </c>
      <c r="E245" s="27">
        <v>306.42</v>
      </c>
      <c r="F245" s="88">
        <v>0.19700000000000001</v>
      </c>
      <c r="G245" s="89">
        <v>0</v>
      </c>
      <c r="H245" s="27">
        <v>0</v>
      </c>
      <c r="I245" s="157" t="s">
        <v>1954</v>
      </c>
      <c r="J245" s="87">
        <v>1.0247999999999999</v>
      </c>
      <c r="K245" s="24">
        <f t="shared" si="3"/>
        <v>4622.3344560000005</v>
      </c>
      <c r="L245" s="23" t="s">
        <v>2492</v>
      </c>
      <c r="M245" s="23" t="s">
        <v>2083</v>
      </c>
      <c r="N245" s="28" t="s">
        <v>2050</v>
      </c>
      <c r="O245" s="28">
        <v>0</v>
      </c>
      <c r="P245" s="29">
        <v>45931</v>
      </c>
      <c r="Q245" s="91"/>
      <c r="R245" s="24"/>
      <c r="S245" s="25"/>
    </row>
    <row r="246" spans="1:19" s="23" customFormat="1" ht="15.75" x14ac:dyDescent="0.25">
      <c r="A246" s="23">
        <v>1003932369</v>
      </c>
      <c r="B246" s="26" t="s">
        <v>2123</v>
      </c>
      <c r="C246" s="23" t="s">
        <v>2124</v>
      </c>
      <c r="D246" s="27">
        <v>4211.47</v>
      </c>
      <c r="E246" s="27">
        <v>306.42</v>
      </c>
      <c r="F246" s="88">
        <v>0.19700000000000001</v>
      </c>
      <c r="G246" s="89">
        <v>0</v>
      </c>
      <c r="H246" s="27">
        <v>0</v>
      </c>
      <c r="I246" s="157" t="s">
        <v>1954</v>
      </c>
      <c r="J246" s="87">
        <v>1.0247999999999999</v>
      </c>
      <c r="K246" s="24">
        <f t="shared" si="3"/>
        <v>4622.3344560000005</v>
      </c>
      <c r="L246" s="23" t="s">
        <v>2353</v>
      </c>
      <c r="M246" s="23" t="s">
        <v>2354</v>
      </c>
      <c r="N246" s="28" t="s">
        <v>2050</v>
      </c>
      <c r="O246" s="28">
        <v>0</v>
      </c>
      <c r="P246" s="29">
        <v>45931</v>
      </c>
      <c r="Q246" s="91"/>
      <c r="R246" s="24"/>
      <c r="S246" s="25"/>
    </row>
    <row r="247" spans="1:19" s="23" customFormat="1" ht="15.75" x14ac:dyDescent="0.25">
      <c r="A247" s="23">
        <v>1447233788</v>
      </c>
      <c r="B247" s="26" t="s">
        <v>1961</v>
      </c>
      <c r="C247" s="23" t="s">
        <v>2088</v>
      </c>
      <c r="D247" s="27">
        <v>4211.47</v>
      </c>
      <c r="E247" s="27">
        <v>306.42</v>
      </c>
      <c r="F247" s="88">
        <v>0.35199999999999998</v>
      </c>
      <c r="G247" s="89">
        <v>2.3962399999999998E-2</v>
      </c>
      <c r="H247" s="27">
        <v>59.773888381142832</v>
      </c>
      <c r="I247" s="157" t="s">
        <v>1957</v>
      </c>
      <c r="J247" s="87">
        <v>1.1356999999999999</v>
      </c>
      <c r="K247" s="24">
        <f t="shared" si="3"/>
        <v>5203.9978349563899</v>
      </c>
      <c r="L247" s="23" t="s">
        <v>2929</v>
      </c>
      <c r="M247" s="23" t="s">
        <v>2930</v>
      </c>
      <c r="N247" s="28" t="s">
        <v>2931</v>
      </c>
      <c r="O247" s="28"/>
      <c r="P247" s="29">
        <v>45931</v>
      </c>
      <c r="Q247" s="91"/>
      <c r="R247" s="24"/>
      <c r="S247" s="25"/>
    </row>
    <row r="248" spans="1:19" s="23" customFormat="1" ht="15.75" x14ac:dyDescent="0.25">
      <c r="A248" s="23">
        <v>1457382483</v>
      </c>
      <c r="B248" s="26" t="s">
        <v>1808</v>
      </c>
      <c r="C248" s="23" t="s">
        <v>2089</v>
      </c>
      <c r="D248" s="27">
        <v>4211.47</v>
      </c>
      <c r="E248" s="27">
        <v>306.42</v>
      </c>
      <c r="F248" s="88">
        <v>9.7000000000000003E-2</v>
      </c>
      <c r="G248" s="89">
        <v>0</v>
      </c>
      <c r="H248" s="27">
        <v>49.800133343156574</v>
      </c>
      <c r="I248" s="157" t="s">
        <v>1957</v>
      </c>
      <c r="J248" s="87">
        <v>1.1356999999999999</v>
      </c>
      <c r="K248" s="24">
        <f t="shared" si="3"/>
        <v>5089.3864789999998</v>
      </c>
      <c r="L248" s="23" t="s">
        <v>2633</v>
      </c>
      <c r="M248" s="23" t="s">
        <v>2634</v>
      </c>
      <c r="N248" s="28" t="s">
        <v>2090</v>
      </c>
      <c r="O248" s="28" t="e">
        <v>#N/A</v>
      </c>
      <c r="P248" s="29">
        <v>45931</v>
      </c>
      <c r="Q248" s="91"/>
      <c r="R248" s="24"/>
      <c r="S248" s="25"/>
    </row>
    <row r="249" spans="1:19" s="23" customFormat="1" ht="15.75" x14ac:dyDescent="0.25">
      <c r="A249" s="23">
        <v>1154373843</v>
      </c>
      <c r="B249" s="26" t="s">
        <v>1725</v>
      </c>
      <c r="C249" s="23" t="s">
        <v>2091</v>
      </c>
      <c r="D249" s="27">
        <v>4211.47</v>
      </c>
      <c r="E249" s="27">
        <v>306.42</v>
      </c>
      <c r="F249" s="88">
        <v>0.251</v>
      </c>
      <c r="G249" s="89">
        <v>0.14825444700000001</v>
      </c>
      <c r="H249" s="27">
        <v>51.087229568861773</v>
      </c>
      <c r="I249" s="157" t="s">
        <v>1957</v>
      </c>
      <c r="J249" s="87">
        <v>1.1356999999999999</v>
      </c>
      <c r="K249" s="24">
        <f t="shared" si="3"/>
        <v>5798.4825293636823</v>
      </c>
      <c r="L249" s="23" t="s">
        <v>2464</v>
      </c>
      <c r="M249" s="23" t="s">
        <v>2447</v>
      </c>
      <c r="N249" s="28" t="s">
        <v>2090</v>
      </c>
      <c r="O249" s="28">
        <v>0</v>
      </c>
      <c r="P249" s="29">
        <v>45931</v>
      </c>
      <c r="Q249" s="91"/>
      <c r="R249" s="24"/>
      <c r="S249" s="25"/>
    </row>
    <row r="250" spans="1:19" s="23" customFormat="1" ht="15.75" x14ac:dyDescent="0.25">
      <c r="A250" s="23">
        <v>1417919531</v>
      </c>
      <c r="B250" s="26" t="s">
        <v>1793</v>
      </c>
      <c r="C250" s="23" t="s">
        <v>2092</v>
      </c>
      <c r="D250" s="27">
        <v>4211.47</v>
      </c>
      <c r="E250" s="27">
        <v>306.42</v>
      </c>
      <c r="F250" s="88">
        <v>0.16500000000000001</v>
      </c>
      <c r="G250" s="89">
        <v>4.0178468000000002E-2</v>
      </c>
      <c r="H250" s="27">
        <v>44.006425114309437</v>
      </c>
      <c r="I250" s="157" t="s">
        <v>1954</v>
      </c>
      <c r="J250" s="87">
        <v>1.0247999999999999</v>
      </c>
      <c r="K250" s="24">
        <f t="shared" si="3"/>
        <v>4795.7412868611336</v>
      </c>
      <c r="L250" s="23" t="s">
        <v>2599</v>
      </c>
      <c r="M250" s="23" t="s">
        <v>2600</v>
      </c>
      <c r="N250" s="28" t="s">
        <v>2090</v>
      </c>
      <c r="O250" s="28" t="e">
        <v>#N/A</v>
      </c>
      <c r="P250" s="29">
        <v>45931</v>
      </c>
      <c r="Q250" s="91"/>
      <c r="R250" s="24"/>
      <c r="S250" s="25"/>
    </row>
    <row r="251" spans="1:19" s="23" customFormat="1" ht="15.75" x14ac:dyDescent="0.25">
      <c r="A251" s="23">
        <v>1134172000</v>
      </c>
      <c r="B251" s="26" t="s">
        <v>1715</v>
      </c>
      <c r="C251" s="23" t="s">
        <v>2159</v>
      </c>
      <c r="D251" s="27">
        <v>4211.47</v>
      </c>
      <c r="E251" s="27">
        <v>306.42</v>
      </c>
      <c r="F251" s="88">
        <v>0.25</v>
      </c>
      <c r="G251" s="89">
        <v>0.118693388</v>
      </c>
      <c r="H251" s="27">
        <v>38.785635147071254</v>
      </c>
      <c r="I251" s="157" t="s">
        <v>1959</v>
      </c>
      <c r="J251" s="87">
        <v>0.9365</v>
      </c>
      <c r="K251" s="24">
        <f t="shared" si="3"/>
        <v>4718.593321445077</v>
      </c>
      <c r="L251" s="23" t="s">
        <v>2439</v>
      </c>
      <c r="M251" s="23" t="s">
        <v>2440</v>
      </c>
      <c r="N251" s="28" t="s">
        <v>2090</v>
      </c>
      <c r="O251" s="28" t="e">
        <v>#N/A</v>
      </c>
      <c r="P251" s="29">
        <v>45931</v>
      </c>
      <c r="Q251" s="91"/>
      <c r="R251" s="24"/>
      <c r="S251" s="25"/>
    </row>
    <row r="252" spans="1:19" s="23" customFormat="1" ht="15.75" x14ac:dyDescent="0.25">
      <c r="A252" s="23">
        <v>1366496937</v>
      </c>
      <c r="B252" s="26" t="s">
        <v>1779</v>
      </c>
      <c r="C252" s="23" t="s">
        <v>2207</v>
      </c>
      <c r="D252" s="27">
        <v>4211.47</v>
      </c>
      <c r="E252" s="27">
        <v>306.42</v>
      </c>
      <c r="F252" s="88">
        <v>7.0000000000000007E-2</v>
      </c>
      <c r="G252" s="89">
        <v>0.104829515</v>
      </c>
      <c r="H252" s="27">
        <v>48.263461988794965</v>
      </c>
      <c r="I252" s="157" t="s">
        <v>1957</v>
      </c>
      <c r="J252" s="87">
        <v>1.1356999999999999</v>
      </c>
      <c r="K252" s="24">
        <f t="shared" si="3"/>
        <v>5590.782535254828</v>
      </c>
      <c r="L252" s="23" t="s">
        <v>2571</v>
      </c>
      <c r="M252" s="23" t="s">
        <v>2572</v>
      </c>
      <c r="N252" s="28" t="s">
        <v>2090</v>
      </c>
      <c r="O252" s="28" t="e">
        <v>#N/A</v>
      </c>
      <c r="P252" s="29">
        <v>45931</v>
      </c>
      <c r="Q252" s="91"/>
      <c r="R252" s="24"/>
      <c r="S252" s="25"/>
    </row>
    <row r="253" spans="1:19" s="23" customFormat="1" ht="15.75" x14ac:dyDescent="0.25">
      <c r="A253" s="23">
        <v>1912937624</v>
      </c>
      <c r="B253" s="26" t="s">
        <v>1934</v>
      </c>
      <c r="C253" s="23" t="s">
        <v>2336</v>
      </c>
      <c r="D253" s="27">
        <v>4211.47</v>
      </c>
      <c r="E253" s="27">
        <v>306.42</v>
      </c>
      <c r="F253" s="88">
        <v>0.126</v>
      </c>
      <c r="G253" s="89">
        <v>0</v>
      </c>
      <c r="H253" s="27">
        <v>49.574245209703975</v>
      </c>
      <c r="I253" s="157" t="s">
        <v>1957</v>
      </c>
      <c r="J253" s="87">
        <v>1.1356999999999999</v>
      </c>
      <c r="K253" s="24">
        <f t="shared" si="3"/>
        <v>5089.3864789999998</v>
      </c>
      <c r="L253" s="23" t="s">
        <v>2891</v>
      </c>
      <c r="M253" s="23" t="s">
        <v>2892</v>
      </c>
      <c r="N253" s="28" t="s">
        <v>2090</v>
      </c>
      <c r="O253" s="28">
        <v>0</v>
      </c>
      <c r="P253" s="29">
        <v>45931</v>
      </c>
      <c r="Q253" s="91"/>
      <c r="R253" s="24"/>
      <c r="S253" s="25"/>
    </row>
    <row r="254" spans="1:19" s="23" customFormat="1" ht="15.75" x14ac:dyDescent="0.25">
      <c r="A254" s="23">
        <v>1912969064</v>
      </c>
      <c r="B254" s="26" t="s">
        <v>1934</v>
      </c>
      <c r="C254" s="23" t="s">
        <v>2339</v>
      </c>
      <c r="D254" s="27">
        <v>4211.47</v>
      </c>
      <c r="E254" s="27">
        <v>306.42</v>
      </c>
      <c r="F254" s="88">
        <v>0.126</v>
      </c>
      <c r="G254" s="89">
        <v>0</v>
      </c>
      <c r="H254" s="27">
        <v>49.574245209703975</v>
      </c>
      <c r="I254" s="157" t="s">
        <v>1957</v>
      </c>
      <c r="J254" s="87">
        <v>1.1356999999999999</v>
      </c>
      <c r="K254" s="24">
        <f t="shared" si="3"/>
        <v>5089.3864789999998</v>
      </c>
      <c r="L254" s="23" t="s">
        <v>2894</v>
      </c>
      <c r="M254" s="23" t="s">
        <v>2895</v>
      </c>
      <c r="N254" s="28" t="s">
        <v>2112</v>
      </c>
      <c r="O254" s="28" t="e">
        <v>#N/A</v>
      </c>
      <c r="P254" s="29">
        <v>45931</v>
      </c>
      <c r="Q254" s="91"/>
      <c r="R254" s="24"/>
      <c r="S254" s="25"/>
    </row>
    <row r="255" spans="1:19" s="23" customFormat="1" ht="15.75" x14ac:dyDescent="0.25">
      <c r="A255" s="23">
        <v>1083668669</v>
      </c>
      <c r="B255" s="26" t="s">
        <v>1703</v>
      </c>
      <c r="C255" s="23" t="s">
        <v>2147</v>
      </c>
      <c r="D255" s="27">
        <v>4211.47</v>
      </c>
      <c r="E255" s="27">
        <v>306.42</v>
      </c>
      <c r="F255" s="88">
        <v>7.0000000000000007E-2</v>
      </c>
      <c r="G255" s="89">
        <v>0.20480451199999999</v>
      </c>
      <c r="H255" s="27">
        <v>48.452784288434302</v>
      </c>
      <c r="I255" s="157" t="s">
        <v>1957</v>
      </c>
      <c r="J255" s="87">
        <v>1.1356999999999999</v>
      </c>
      <c r="K255" s="24">
        <f t="shared" ref="K255:K317" si="4">((D255*(1+G255)*$J255)+E255)</f>
        <v>6068.9595946439531</v>
      </c>
      <c r="L255" s="23" t="s">
        <v>2413</v>
      </c>
      <c r="M255" s="23" t="s">
        <v>2414</v>
      </c>
      <c r="N255" s="28" t="s">
        <v>2090</v>
      </c>
      <c r="O255" s="28">
        <v>0</v>
      </c>
      <c r="P255" s="29">
        <v>45931</v>
      </c>
      <c r="Q255" s="91"/>
      <c r="R255" s="24"/>
      <c r="S255" s="25"/>
    </row>
    <row r="256" spans="1:19" s="23" customFormat="1" ht="15.75" x14ac:dyDescent="0.25">
      <c r="A256" s="23">
        <v>1821026816</v>
      </c>
      <c r="B256" s="26" t="s">
        <v>1908</v>
      </c>
      <c r="C256" s="23" t="s">
        <v>2316</v>
      </c>
      <c r="D256" s="27">
        <v>4211.47</v>
      </c>
      <c r="E256" s="27">
        <v>306.42</v>
      </c>
      <c r="F256" s="88">
        <v>0.14099999999999999</v>
      </c>
      <c r="G256" s="89">
        <v>0</v>
      </c>
      <c r="H256" s="27">
        <v>56.00521259951352</v>
      </c>
      <c r="I256" s="157" t="s">
        <v>1957</v>
      </c>
      <c r="J256" s="87">
        <v>1.1356999999999999</v>
      </c>
      <c r="K256" s="24">
        <f t="shared" si="4"/>
        <v>5089.3864789999998</v>
      </c>
      <c r="L256" s="23" t="s">
        <v>2838</v>
      </c>
      <c r="M256" s="23" t="s">
        <v>2839</v>
      </c>
      <c r="N256" s="28" t="s">
        <v>2090</v>
      </c>
      <c r="O256" s="28" t="e">
        <v>#N/A</v>
      </c>
      <c r="P256" s="29">
        <v>45931</v>
      </c>
      <c r="Q256" s="91"/>
      <c r="R256" s="24"/>
      <c r="S256" s="25"/>
    </row>
    <row r="257" spans="1:19" s="23" customFormat="1" ht="15.75" x14ac:dyDescent="0.25">
      <c r="A257" s="23">
        <v>1962472431</v>
      </c>
      <c r="B257" s="26" t="s">
        <v>1943</v>
      </c>
      <c r="C257" s="23" t="s">
        <v>2093</v>
      </c>
      <c r="D257" s="27">
        <v>4211.47</v>
      </c>
      <c r="E257" s="27">
        <v>306.42</v>
      </c>
      <c r="F257" s="88">
        <v>9.7000000000000003E-2</v>
      </c>
      <c r="G257" s="89">
        <v>0</v>
      </c>
      <c r="H257" s="27">
        <v>46.708024675751524</v>
      </c>
      <c r="I257" s="157" t="s">
        <v>1957</v>
      </c>
      <c r="J257" s="87">
        <v>1.1356999999999999</v>
      </c>
      <c r="K257" s="24">
        <f t="shared" si="4"/>
        <v>5089.3864789999998</v>
      </c>
      <c r="L257" s="23" t="s">
        <v>2908</v>
      </c>
      <c r="M257" s="23" t="s">
        <v>2909</v>
      </c>
      <c r="N257" s="28" t="s">
        <v>2090</v>
      </c>
      <c r="O257" s="28" t="e">
        <v>#N/A</v>
      </c>
      <c r="P257" s="29">
        <v>45931</v>
      </c>
      <c r="Q257" s="91"/>
      <c r="R257" s="24"/>
      <c r="S257" s="25"/>
    </row>
    <row r="258" spans="1:19" s="23" customFormat="1" ht="15.75" x14ac:dyDescent="0.25">
      <c r="A258" s="23">
        <v>1295780476</v>
      </c>
      <c r="B258" s="26" t="s">
        <v>1760</v>
      </c>
      <c r="C258" s="23" t="s">
        <v>2199</v>
      </c>
      <c r="D258" s="27">
        <v>4211.47</v>
      </c>
      <c r="E258" s="27">
        <v>306.42</v>
      </c>
      <c r="F258" s="88">
        <v>7.9000000000000001E-2</v>
      </c>
      <c r="G258" s="89">
        <v>1.6419550000000002E-2</v>
      </c>
      <c r="H258" s="27">
        <v>44.356956844522735</v>
      </c>
      <c r="I258" s="157" t="s">
        <v>1954</v>
      </c>
      <c r="J258" s="87">
        <v>1.0247999999999999</v>
      </c>
      <c r="K258" s="24">
        <f t="shared" si="4"/>
        <v>4693.1998292060143</v>
      </c>
      <c r="L258" s="23" t="s">
        <v>2534</v>
      </c>
      <c r="M258" s="23" t="s">
        <v>2361</v>
      </c>
      <c r="N258" s="28" t="s">
        <v>2362</v>
      </c>
      <c r="O258" s="28" t="e">
        <v>#N/A</v>
      </c>
      <c r="P258" s="29">
        <v>45931</v>
      </c>
      <c r="Q258" s="91"/>
      <c r="R258" s="24"/>
      <c r="S258" s="25"/>
    </row>
    <row r="259" spans="1:19" s="23" customFormat="1" ht="15.75" x14ac:dyDescent="0.25">
      <c r="A259" s="23">
        <v>1619939071</v>
      </c>
      <c r="B259" s="30" t="s">
        <v>1859</v>
      </c>
      <c r="C259" s="23" t="s">
        <v>2094</v>
      </c>
      <c r="D259" s="27">
        <v>4211.47</v>
      </c>
      <c r="E259" s="27">
        <v>306.42</v>
      </c>
      <c r="F259" s="88">
        <v>0.18099999999999999</v>
      </c>
      <c r="G259" s="89">
        <v>0</v>
      </c>
      <c r="H259" s="27">
        <v>37.915689915404904</v>
      </c>
      <c r="I259" s="157" t="s">
        <v>1959</v>
      </c>
      <c r="J259" s="87">
        <v>0.9365</v>
      </c>
      <c r="K259" s="24">
        <f t="shared" si="4"/>
        <v>4250.4616550000001</v>
      </c>
      <c r="L259" s="23" t="s">
        <v>2739</v>
      </c>
      <c r="M259" s="23" t="s">
        <v>2740</v>
      </c>
      <c r="N259" s="28" t="s">
        <v>2362</v>
      </c>
      <c r="O259" s="28" t="e">
        <v>#N/A</v>
      </c>
      <c r="P259" s="29">
        <v>45931</v>
      </c>
      <c r="Q259" s="91"/>
      <c r="R259" s="24"/>
      <c r="S259" s="25"/>
    </row>
    <row r="260" spans="1:19" s="23" customFormat="1" ht="15.75" x14ac:dyDescent="0.25">
      <c r="A260" s="23">
        <v>1124058615</v>
      </c>
      <c r="B260" s="26" t="s">
        <v>1713</v>
      </c>
      <c r="C260" s="23" t="s">
        <v>2155</v>
      </c>
      <c r="D260" s="27">
        <v>4211.47</v>
      </c>
      <c r="E260" s="27">
        <v>306.42</v>
      </c>
      <c r="F260" s="88">
        <v>0.17699999999999999</v>
      </c>
      <c r="G260" s="89">
        <v>8.4087554999999994E-2</v>
      </c>
      <c r="H260" s="27">
        <v>45.663399825124657</v>
      </c>
      <c r="I260" s="157" t="s">
        <v>1957</v>
      </c>
      <c r="J260" s="87">
        <v>1.1356999999999999</v>
      </c>
      <c r="K260" s="24">
        <f t="shared" si="4"/>
        <v>5491.5744358660686</v>
      </c>
      <c r="L260" s="23" t="s">
        <v>2435</v>
      </c>
      <c r="M260" s="23" t="s">
        <v>2039</v>
      </c>
      <c r="N260" s="28" t="s">
        <v>2362</v>
      </c>
      <c r="O260" s="28">
        <v>0</v>
      </c>
      <c r="P260" s="29">
        <v>45931</v>
      </c>
      <c r="Q260" s="91"/>
      <c r="R260" s="24"/>
      <c r="S260" s="25"/>
    </row>
    <row r="261" spans="1:19" s="23" customFormat="1" ht="15.75" x14ac:dyDescent="0.25">
      <c r="A261" s="23">
        <v>1538164090</v>
      </c>
      <c r="B261" s="26" t="s">
        <v>1832</v>
      </c>
      <c r="C261" s="23" t="s">
        <v>2252</v>
      </c>
      <c r="D261" s="27">
        <v>4211.47</v>
      </c>
      <c r="E261" s="27">
        <v>306.42</v>
      </c>
      <c r="F261" s="88">
        <v>0.23100000000000001</v>
      </c>
      <c r="G261" s="89">
        <v>0.16204774699999999</v>
      </c>
      <c r="H261" s="27">
        <v>41.434676706313645</v>
      </c>
      <c r="I261" s="157" t="s">
        <v>1956</v>
      </c>
      <c r="J261" s="87">
        <v>0.97570000000000001</v>
      </c>
      <c r="K261" s="24">
        <f t="shared" si="4"/>
        <v>5081.4267448891787</v>
      </c>
      <c r="L261" s="23" t="s">
        <v>2681</v>
      </c>
      <c r="M261" s="23" t="s">
        <v>2682</v>
      </c>
      <c r="N261" s="28" t="s">
        <v>2362</v>
      </c>
      <c r="O261" s="28">
        <v>0</v>
      </c>
      <c r="P261" s="29">
        <v>45931</v>
      </c>
      <c r="Q261" s="91"/>
      <c r="R261" s="24"/>
      <c r="S261" s="25"/>
    </row>
    <row r="262" spans="1:19" s="23" customFormat="1" ht="15.75" x14ac:dyDescent="0.25">
      <c r="A262" s="23">
        <v>1487690400</v>
      </c>
      <c r="B262" s="26" t="s">
        <v>1819</v>
      </c>
      <c r="C262" s="23" t="s">
        <v>2240</v>
      </c>
      <c r="D262" s="27">
        <v>4211.47</v>
      </c>
      <c r="E262" s="27">
        <v>306.42</v>
      </c>
      <c r="F262" s="88">
        <v>0.18</v>
      </c>
      <c r="G262" s="89">
        <v>6.4325983000000003E-2</v>
      </c>
      <c r="H262" s="27">
        <v>46.513868330851025</v>
      </c>
      <c r="I262" s="157" t="s">
        <v>1957</v>
      </c>
      <c r="J262" s="87">
        <v>1.1356999999999999</v>
      </c>
      <c r="K262" s="24">
        <f t="shared" si="4"/>
        <v>5397.0554994177237</v>
      </c>
      <c r="L262" s="23" t="s">
        <v>2656</v>
      </c>
      <c r="M262" s="23" t="s">
        <v>2657</v>
      </c>
      <c r="N262" s="28" t="s">
        <v>2362</v>
      </c>
      <c r="O262" s="28">
        <v>0</v>
      </c>
      <c r="P262" s="29">
        <v>45931</v>
      </c>
      <c r="Q262" s="91"/>
      <c r="R262" s="24"/>
      <c r="S262" s="25"/>
    </row>
    <row r="263" spans="1:19" s="23" customFormat="1" ht="15.75" x14ac:dyDescent="0.25">
      <c r="A263" s="23">
        <v>1285689794</v>
      </c>
      <c r="B263" s="26" t="s">
        <v>1756</v>
      </c>
      <c r="C263" s="23" t="s">
        <v>2195</v>
      </c>
      <c r="D263" s="27">
        <v>4211.47</v>
      </c>
      <c r="E263" s="27">
        <v>306.42</v>
      </c>
      <c r="F263" s="88">
        <v>0.112</v>
      </c>
      <c r="G263" s="89">
        <v>0</v>
      </c>
      <c r="H263" s="27">
        <v>47.357142421674482</v>
      </c>
      <c r="I263" s="157" t="s">
        <v>1957</v>
      </c>
      <c r="J263" s="87">
        <v>1.1356999999999999</v>
      </c>
      <c r="K263" s="24">
        <f t="shared" si="4"/>
        <v>5089.3864789999998</v>
      </c>
      <c r="L263" s="23" t="s">
        <v>2527</v>
      </c>
      <c r="M263" s="23" t="s">
        <v>2528</v>
      </c>
      <c r="N263" s="28" t="s">
        <v>2362</v>
      </c>
      <c r="O263" s="28" t="e">
        <v>#N/A</v>
      </c>
      <c r="P263" s="29">
        <v>45931</v>
      </c>
      <c r="Q263" s="91"/>
      <c r="R263" s="24"/>
      <c r="S263" s="25"/>
    </row>
    <row r="264" spans="1:19" s="23" customFormat="1" ht="15.75" x14ac:dyDescent="0.25">
      <c r="A264" s="23">
        <v>1396882205</v>
      </c>
      <c r="B264" s="26" t="s">
        <v>1789</v>
      </c>
      <c r="C264" s="23" t="s">
        <v>2213</v>
      </c>
      <c r="D264" s="27">
        <v>4211.47</v>
      </c>
      <c r="E264" s="27">
        <v>306.42</v>
      </c>
      <c r="F264" s="88">
        <v>0.19</v>
      </c>
      <c r="G264" s="89">
        <v>0.212154228</v>
      </c>
      <c r="H264" s="27">
        <v>51.325546122147529</v>
      </c>
      <c r="I264" s="157" t="s">
        <v>1957</v>
      </c>
      <c r="J264" s="87">
        <v>1.1356999999999999</v>
      </c>
      <c r="K264" s="24">
        <f t="shared" si="4"/>
        <v>6104.1130399021231</v>
      </c>
      <c r="L264" s="23" t="s">
        <v>2592</v>
      </c>
      <c r="M264" s="23" t="s">
        <v>2361</v>
      </c>
      <c r="N264" s="28" t="s">
        <v>2362</v>
      </c>
      <c r="O264" s="28">
        <v>0</v>
      </c>
      <c r="P264" s="29">
        <v>45931</v>
      </c>
      <c r="Q264" s="91"/>
      <c r="R264" s="24"/>
      <c r="S264" s="25"/>
    </row>
    <row r="265" spans="1:19" s="23" customFormat="1" ht="15.75" x14ac:dyDescent="0.25">
      <c r="A265" s="23">
        <v>1558365890</v>
      </c>
      <c r="B265" s="26" t="s">
        <v>34</v>
      </c>
      <c r="C265" s="23" t="s">
        <v>2262</v>
      </c>
      <c r="D265" s="27">
        <v>4211.47</v>
      </c>
      <c r="E265" s="27">
        <v>306.42</v>
      </c>
      <c r="F265" s="88">
        <v>0.23499999999999999</v>
      </c>
      <c r="G265" s="89">
        <v>9.5873568000000006E-2</v>
      </c>
      <c r="H265" s="27">
        <v>50.344435282079836</v>
      </c>
      <c r="I265" s="157" t="s">
        <v>1954</v>
      </c>
      <c r="J265" s="87">
        <v>1.0247999999999999</v>
      </c>
      <c r="K265" s="24">
        <f t="shared" si="4"/>
        <v>5036.1165740794995</v>
      </c>
      <c r="L265" s="23" t="s">
        <v>2699</v>
      </c>
      <c r="M265" s="23" t="s">
        <v>2366</v>
      </c>
      <c r="N265" s="28" t="s">
        <v>2362</v>
      </c>
      <c r="O265" s="28" t="e">
        <v>#N/A</v>
      </c>
      <c r="P265" s="29">
        <v>45931</v>
      </c>
      <c r="Q265" s="91"/>
      <c r="R265" s="24"/>
      <c r="S265" s="25"/>
    </row>
    <row r="266" spans="1:19" s="23" customFormat="1" ht="15.75" x14ac:dyDescent="0.25">
      <c r="A266" s="23">
        <v>1972585347</v>
      </c>
      <c r="B266" s="26" t="s">
        <v>1947</v>
      </c>
      <c r="C266" s="23" t="s">
        <v>2346</v>
      </c>
      <c r="D266" s="27">
        <v>4211.47</v>
      </c>
      <c r="E266" s="27">
        <v>306.42</v>
      </c>
      <c r="F266" s="88">
        <v>0.152</v>
      </c>
      <c r="G266" s="89">
        <v>0</v>
      </c>
      <c r="H266" s="27">
        <v>39.733429599646854</v>
      </c>
      <c r="I266" s="157" t="s">
        <v>1959</v>
      </c>
      <c r="J266" s="87">
        <v>0.9365</v>
      </c>
      <c r="K266" s="24">
        <f t="shared" si="4"/>
        <v>4250.4616550000001</v>
      </c>
      <c r="L266" s="23" t="s">
        <v>2915</v>
      </c>
      <c r="M266" s="23" t="s">
        <v>2916</v>
      </c>
      <c r="N266" s="28" t="s">
        <v>2362</v>
      </c>
      <c r="O266" s="28" t="e">
        <v>#N/A</v>
      </c>
      <c r="P266" s="29">
        <v>45931</v>
      </c>
      <c r="Q266" s="91"/>
      <c r="R266" s="24"/>
      <c r="S266" s="25"/>
    </row>
    <row r="267" spans="1:19" s="23" customFormat="1" ht="15.75" x14ac:dyDescent="0.25">
      <c r="A267" s="23">
        <v>1972606465</v>
      </c>
      <c r="B267" s="26" t="s">
        <v>1948</v>
      </c>
      <c r="C267" s="23" t="s">
        <v>2347</v>
      </c>
      <c r="D267" s="27">
        <v>4211.47</v>
      </c>
      <c r="E267" s="27">
        <v>306.42</v>
      </c>
      <c r="F267" s="88">
        <v>0.17100000000000001</v>
      </c>
      <c r="G267" s="89">
        <v>8.5387484999999999E-2</v>
      </c>
      <c r="H267" s="27">
        <v>45.587615589716421</v>
      </c>
      <c r="I267" s="157" t="s">
        <v>1957</v>
      </c>
      <c r="J267" s="87">
        <v>1.1356999999999999</v>
      </c>
      <c r="K267" s="24">
        <f t="shared" si="4"/>
        <v>5497.7919574811158</v>
      </c>
      <c r="L267" s="23" t="s">
        <v>2917</v>
      </c>
      <c r="M267" s="23" t="s">
        <v>2432</v>
      </c>
      <c r="N267" s="28" t="s">
        <v>2362</v>
      </c>
      <c r="O267" s="28">
        <v>0</v>
      </c>
      <c r="P267" s="29">
        <v>45931</v>
      </c>
      <c r="Q267" s="91"/>
      <c r="R267" s="24"/>
      <c r="S267" s="25"/>
    </row>
    <row r="268" spans="1:19" s="23" customFormat="1" ht="15.75" x14ac:dyDescent="0.25">
      <c r="A268" s="23">
        <v>1669567319</v>
      </c>
      <c r="B268" s="26" t="s">
        <v>1870</v>
      </c>
      <c r="C268" s="23" t="s">
        <v>2289</v>
      </c>
      <c r="D268" s="27">
        <v>4211.47</v>
      </c>
      <c r="E268" s="27">
        <v>306.42</v>
      </c>
      <c r="F268" s="88">
        <v>0.13400000000000001</v>
      </c>
      <c r="G268" s="89">
        <v>0</v>
      </c>
      <c r="H268" s="27">
        <v>38.771175878468057</v>
      </c>
      <c r="I268" s="157" t="s">
        <v>1959</v>
      </c>
      <c r="J268" s="87">
        <v>0.9365</v>
      </c>
      <c r="K268" s="24">
        <f t="shared" si="4"/>
        <v>4250.4616550000001</v>
      </c>
      <c r="L268" s="23" t="s">
        <v>2759</v>
      </c>
      <c r="M268" s="23" t="s">
        <v>2760</v>
      </c>
      <c r="N268" s="28" t="s">
        <v>2362</v>
      </c>
      <c r="O268" s="28" t="e">
        <v>#N/A</v>
      </c>
      <c r="P268" s="29">
        <v>45931</v>
      </c>
      <c r="Q268" s="91"/>
      <c r="R268" s="24"/>
      <c r="S268" s="25"/>
    </row>
    <row r="269" spans="1:19" s="23" customFormat="1" ht="15.75" x14ac:dyDescent="0.25">
      <c r="A269" s="23">
        <v>1366441370</v>
      </c>
      <c r="B269" s="26" t="s">
        <v>1777</v>
      </c>
      <c r="C269" s="23" t="s">
        <v>2095</v>
      </c>
      <c r="D269" s="27">
        <v>4211.47</v>
      </c>
      <c r="E269" s="27">
        <v>306.42</v>
      </c>
      <c r="F269" s="88">
        <v>0.32</v>
      </c>
      <c r="G269" s="89">
        <v>0</v>
      </c>
      <c r="H269" s="27">
        <v>28.707297146374337</v>
      </c>
      <c r="I269" s="157" t="s">
        <v>1958</v>
      </c>
      <c r="J269" s="87">
        <v>0.76280000000000003</v>
      </c>
      <c r="K269" s="24">
        <f t="shared" si="4"/>
        <v>3518.9293160000002</v>
      </c>
      <c r="L269" s="23" t="s">
        <v>2564</v>
      </c>
      <c r="M269" s="23" t="s">
        <v>2565</v>
      </c>
      <c r="N269" s="28" t="s">
        <v>2362</v>
      </c>
      <c r="O269" s="28">
        <v>0</v>
      </c>
      <c r="P269" s="29">
        <v>45931</v>
      </c>
      <c r="Q269" s="91"/>
      <c r="R269" s="24"/>
      <c r="S269" s="25"/>
    </row>
    <row r="270" spans="1:19" s="23" customFormat="1" ht="15.75" x14ac:dyDescent="0.25">
      <c r="A270" s="23">
        <v>1023055126</v>
      </c>
      <c r="B270" s="26" t="s">
        <v>1679</v>
      </c>
      <c r="C270" s="23" t="s">
        <v>2096</v>
      </c>
      <c r="D270" s="27">
        <v>4211.47</v>
      </c>
      <c r="E270" s="27">
        <v>306.42</v>
      </c>
      <c r="F270" s="88">
        <v>9.9000000000000005E-2</v>
      </c>
      <c r="G270" s="89">
        <v>4.0911353999999997E-2</v>
      </c>
      <c r="H270" s="27">
        <v>47.234492339525083</v>
      </c>
      <c r="I270" s="157" t="s">
        <v>1957</v>
      </c>
      <c r="J270" s="87">
        <v>1.1356999999999999</v>
      </c>
      <c r="K270" s="24">
        <f t="shared" si="4"/>
        <v>5285.0641137925022</v>
      </c>
      <c r="L270" s="23" t="s">
        <v>2360</v>
      </c>
      <c r="M270" s="23" t="s">
        <v>2361</v>
      </c>
      <c r="N270" s="28" t="s">
        <v>2362</v>
      </c>
      <c r="O270" s="28" t="e">
        <v>#N/A</v>
      </c>
      <c r="P270" s="29">
        <v>45931</v>
      </c>
      <c r="Q270" s="91"/>
      <c r="R270" s="24"/>
      <c r="S270" s="25"/>
    </row>
    <row r="271" spans="1:19" s="23" customFormat="1" ht="15.75" x14ac:dyDescent="0.25">
      <c r="A271" s="23">
        <v>1114033628</v>
      </c>
      <c r="B271" s="26" t="s">
        <v>1711</v>
      </c>
      <c r="C271" s="23" t="s">
        <v>2097</v>
      </c>
      <c r="D271" s="27">
        <v>4211.47</v>
      </c>
      <c r="E271" s="27">
        <v>306.42</v>
      </c>
      <c r="F271" s="88">
        <v>0.16900000000000001</v>
      </c>
      <c r="G271" s="89">
        <v>0</v>
      </c>
      <c r="H271" s="27">
        <v>41.67233208715539</v>
      </c>
      <c r="I271" s="157" t="s">
        <v>1956</v>
      </c>
      <c r="J271" s="87">
        <v>0.97570000000000001</v>
      </c>
      <c r="K271" s="24">
        <f t="shared" si="4"/>
        <v>4415.5512790000002</v>
      </c>
      <c r="L271" s="23" t="s">
        <v>2431</v>
      </c>
      <c r="M271" s="23" t="s">
        <v>2432</v>
      </c>
      <c r="N271" s="28" t="s">
        <v>2362</v>
      </c>
      <c r="O271" s="28" t="e">
        <v>#N/A</v>
      </c>
      <c r="P271" s="29">
        <v>45931</v>
      </c>
      <c r="Q271" s="91"/>
      <c r="R271" s="24"/>
      <c r="S271" s="25"/>
    </row>
    <row r="272" spans="1:19" s="23" customFormat="1" ht="15.75" x14ac:dyDescent="0.25">
      <c r="A272" s="23">
        <v>1538114434</v>
      </c>
      <c r="B272" s="26" t="s">
        <v>1831</v>
      </c>
      <c r="C272" s="23" t="s">
        <v>2251</v>
      </c>
      <c r="D272" s="27">
        <v>4211.47</v>
      </c>
      <c r="E272" s="27">
        <v>306.42</v>
      </c>
      <c r="F272" s="88">
        <v>9.0999999999999998E-2</v>
      </c>
      <c r="G272" s="89">
        <v>0</v>
      </c>
      <c r="H272" s="27">
        <v>45.785105615233022</v>
      </c>
      <c r="I272" s="157" t="s">
        <v>1957</v>
      </c>
      <c r="J272" s="87">
        <v>1.1356999999999999</v>
      </c>
      <c r="K272" s="24">
        <f t="shared" si="4"/>
        <v>5089.3864789999998</v>
      </c>
      <c r="L272" s="23" t="s">
        <v>2679</v>
      </c>
      <c r="M272" s="23" t="s">
        <v>2680</v>
      </c>
      <c r="N272" s="28" t="s">
        <v>2362</v>
      </c>
      <c r="O272" s="28" t="e">
        <v>#N/A</v>
      </c>
      <c r="P272" s="29">
        <v>45931</v>
      </c>
      <c r="Q272" s="91"/>
      <c r="R272" s="24"/>
      <c r="S272" s="25"/>
    </row>
    <row r="273" spans="1:19" s="23" customFormat="1" ht="15.75" x14ac:dyDescent="0.25">
      <c r="A273" s="23">
        <v>1811929151</v>
      </c>
      <c r="B273" s="26" t="s">
        <v>1904</v>
      </c>
      <c r="C273" s="23" t="s">
        <v>2313</v>
      </c>
      <c r="D273" s="27">
        <v>4211.47</v>
      </c>
      <c r="E273" s="27">
        <v>306.42</v>
      </c>
      <c r="F273" s="88">
        <v>9.9000000000000005E-2</v>
      </c>
      <c r="G273" s="89">
        <v>0</v>
      </c>
      <c r="H273" s="27">
        <v>56.168355451664894</v>
      </c>
      <c r="I273" s="157" t="s">
        <v>1957</v>
      </c>
      <c r="J273" s="87">
        <v>1.1356999999999999</v>
      </c>
      <c r="K273" s="24">
        <f t="shared" si="4"/>
        <v>5089.3864789999998</v>
      </c>
      <c r="L273" s="23" t="s">
        <v>2832</v>
      </c>
      <c r="M273" s="23" t="s">
        <v>2833</v>
      </c>
      <c r="N273" s="28" t="s">
        <v>2362</v>
      </c>
      <c r="O273" s="28" t="e">
        <v>#N/A</v>
      </c>
      <c r="P273" s="29">
        <v>45931</v>
      </c>
      <c r="Q273" s="91"/>
      <c r="R273" s="24"/>
      <c r="S273" s="25"/>
    </row>
    <row r="274" spans="1:19" s="23" customFormat="1" ht="15.75" x14ac:dyDescent="0.25">
      <c r="A274" s="23">
        <v>1033112230</v>
      </c>
      <c r="B274" s="26" t="s">
        <v>2128</v>
      </c>
      <c r="C274" s="23" t="s">
        <v>2129</v>
      </c>
      <c r="D274" s="27">
        <v>4211.47</v>
      </c>
      <c r="E274" s="27">
        <v>306.42</v>
      </c>
      <c r="F274" s="88">
        <v>0.191</v>
      </c>
      <c r="G274" s="89">
        <v>0</v>
      </c>
      <c r="H274" s="27">
        <v>0</v>
      </c>
      <c r="I274" s="157" t="s">
        <v>1954</v>
      </c>
      <c r="J274" s="87">
        <v>1.0247999999999999</v>
      </c>
      <c r="K274" s="24">
        <f t="shared" si="4"/>
        <v>4622.3344560000005</v>
      </c>
      <c r="L274" s="23" t="s">
        <v>2365</v>
      </c>
      <c r="M274" s="23" t="s">
        <v>2366</v>
      </c>
      <c r="N274" s="28" t="s">
        <v>2362</v>
      </c>
      <c r="O274" s="28">
        <v>0</v>
      </c>
      <c r="P274" s="29">
        <v>45931</v>
      </c>
      <c r="Q274" s="91"/>
      <c r="R274" s="24"/>
      <c r="S274" s="25"/>
    </row>
    <row r="275" spans="1:19" s="23" customFormat="1" ht="15.75" x14ac:dyDescent="0.25">
      <c r="A275" s="23">
        <v>1760476659</v>
      </c>
      <c r="B275" s="26" t="s">
        <v>2301</v>
      </c>
      <c r="C275" s="23" t="s">
        <v>2302</v>
      </c>
      <c r="D275" s="27">
        <v>4211.47</v>
      </c>
      <c r="E275" s="27">
        <v>306.42</v>
      </c>
      <c r="F275" s="88">
        <v>0.191</v>
      </c>
      <c r="G275" s="89">
        <v>0</v>
      </c>
      <c r="H275" s="27">
        <v>0</v>
      </c>
      <c r="I275" s="157" t="s">
        <v>1954</v>
      </c>
      <c r="J275" s="87">
        <v>1.0247999999999999</v>
      </c>
      <c r="K275" s="24">
        <f t="shared" si="4"/>
        <v>4622.3344560000005</v>
      </c>
      <c r="L275" s="23" t="s">
        <v>2796</v>
      </c>
      <c r="M275" s="23" t="s">
        <v>2682</v>
      </c>
      <c r="N275" s="28" t="s">
        <v>2362</v>
      </c>
      <c r="O275" s="28">
        <v>0</v>
      </c>
      <c r="P275" s="29">
        <v>45931</v>
      </c>
      <c r="Q275" s="91"/>
      <c r="R275" s="24"/>
      <c r="S275" s="25"/>
    </row>
    <row r="276" spans="1:19" s="23" customFormat="1" ht="15.75" x14ac:dyDescent="0.25">
      <c r="A276" s="23">
        <v>1598744856</v>
      </c>
      <c r="B276" s="26" t="s">
        <v>1967</v>
      </c>
      <c r="C276" s="23" t="s">
        <v>2008</v>
      </c>
      <c r="D276" s="27">
        <v>4211.47</v>
      </c>
      <c r="E276" s="27">
        <v>306.42</v>
      </c>
      <c r="F276" s="88">
        <v>7.8E-2</v>
      </c>
      <c r="G276" s="89">
        <v>4.91943E-4</v>
      </c>
      <c r="H276" s="27">
        <v>45.413767884747941</v>
      </c>
      <c r="I276" s="27" t="s">
        <v>1959</v>
      </c>
      <c r="J276" s="87">
        <v>0.9365</v>
      </c>
      <c r="K276" s="24">
        <f t="shared" si="4"/>
        <v>4252.4018986838864</v>
      </c>
      <c r="L276" s="23" t="s">
        <v>2936</v>
      </c>
      <c r="M276" s="23" t="s">
        <v>2937</v>
      </c>
      <c r="N276" s="28" t="s">
        <v>2098</v>
      </c>
      <c r="O276" s="28">
        <v>0</v>
      </c>
      <c r="P276" s="29">
        <v>45931</v>
      </c>
      <c r="Q276" s="91"/>
      <c r="R276" s="2"/>
      <c r="S276" s="3"/>
    </row>
    <row r="277" spans="1:19" s="23" customFormat="1" ht="15.75" x14ac:dyDescent="0.25">
      <c r="A277" s="23">
        <v>1629089966</v>
      </c>
      <c r="B277" s="26" t="s">
        <v>1862</v>
      </c>
      <c r="C277" s="23" t="s">
        <v>2282</v>
      </c>
      <c r="D277" s="27">
        <v>4211.47</v>
      </c>
      <c r="E277" s="27">
        <v>306.42</v>
      </c>
      <c r="F277" s="88">
        <v>0.219</v>
      </c>
      <c r="G277" s="89">
        <v>0</v>
      </c>
      <c r="H277" s="27">
        <v>45.672535769943529</v>
      </c>
      <c r="I277" s="157" t="s">
        <v>1957</v>
      </c>
      <c r="J277" s="87">
        <v>1.1356999999999999</v>
      </c>
      <c r="K277" s="24">
        <f t="shared" si="4"/>
        <v>5089.3864789999998</v>
      </c>
      <c r="L277" s="23" t="s">
        <v>2744</v>
      </c>
      <c r="M277" s="23" t="s">
        <v>2745</v>
      </c>
      <c r="N277" s="28" t="s">
        <v>2098</v>
      </c>
      <c r="O277" s="28" t="e">
        <v>#N/A</v>
      </c>
      <c r="P277" s="29">
        <v>45931</v>
      </c>
      <c r="Q277" s="91"/>
      <c r="R277" s="24"/>
      <c r="S277" s="25"/>
    </row>
    <row r="278" spans="1:19" s="23" customFormat="1" ht="15.75" x14ac:dyDescent="0.25">
      <c r="A278" s="23">
        <v>1730132234</v>
      </c>
      <c r="B278" s="26" t="s">
        <v>1882</v>
      </c>
      <c r="C278" s="23" t="s">
        <v>2298</v>
      </c>
      <c r="D278" s="27">
        <v>4211.47</v>
      </c>
      <c r="E278" s="27">
        <v>306.42</v>
      </c>
      <c r="F278" s="88">
        <v>0.22800000000000001</v>
      </c>
      <c r="G278" s="89">
        <v>1.8458390000000002E-2</v>
      </c>
      <c r="H278" s="27">
        <v>55.370647424723956</v>
      </c>
      <c r="I278" s="157" t="s">
        <v>1957</v>
      </c>
      <c r="J278" s="87">
        <v>1.1356999999999999</v>
      </c>
      <c r="K278" s="24">
        <f t="shared" si="4"/>
        <v>5177.6723396263087</v>
      </c>
      <c r="L278" s="23" t="s">
        <v>2785</v>
      </c>
      <c r="M278" s="23" t="s">
        <v>2786</v>
      </c>
      <c r="N278" s="28" t="s">
        <v>2098</v>
      </c>
      <c r="O278" s="28" t="e">
        <v>#N/A</v>
      </c>
      <c r="P278" s="29">
        <v>45931</v>
      </c>
      <c r="Q278" s="91"/>
      <c r="R278" s="24"/>
      <c r="S278" s="25"/>
    </row>
    <row r="279" spans="1:19" s="23" customFormat="1" ht="15.75" x14ac:dyDescent="0.25">
      <c r="A279" s="23">
        <v>1205018439</v>
      </c>
      <c r="B279" s="26" t="s">
        <v>1734</v>
      </c>
      <c r="C279" s="23" t="s">
        <v>2173</v>
      </c>
      <c r="D279" s="27">
        <v>4211.47</v>
      </c>
      <c r="E279" s="27">
        <v>306.42</v>
      </c>
      <c r="F279" s="88">
        <v>0.21199999999999999</v>
      </c>
      <c r="G279" s="89">
        <v>0</v>
      </c>
      <c r="H279" s="27">
        <v>61.083327042132211</v>
      </c>
      <c r="I279" s="157" t="s">
        <v>1957</v>
      </c>
      <c r="J279" s="87">
        <v>1.1356999999999999</v>
      </c>
      <c r="K279" s="24">
        <f t="shared" si="4"/>
        <v>5089.3864789999998</v>
      </c>
      <c r="L279" s="23" t="s">
        <v>2482</v>
      </c>
      <c r="M279" s="23" t="s">
        <v>2483</v>
      </c>
      <c r="N279" s="28" t="s">
        <v>2098</v>
      </c>
      <c r="O279" s="28" t="e">
        <v>#N/A</v>
      </c>
      <c r="P279" s="29">
        <v>45931</v>
      </c>
      <c r="Q279" s="91"/>
      <c r="R279" s="24"/>
      <c r="S279" s="25"/>
    </row>
    <row r="280" spans="1:19" s="23" customFormat="1" ht="15.75" x14ac:dyDescent="0.25">
      <c r="A280" s="23">
        <v>1932152337</v>
      </c>
      <c r="B280" s="26" t="s">
        <v>1936</v>
      </c>
      <c r="C280" s="23" t="s">
        <v>2340</v>
      </c>
      <c r="D280" s="27">
        <v>4211.47</v>
      </c>
      <c r="E280" s="27">
        <v>306.42</v>
      </c>
      <c r="F280" s="88">
        <v>0.2</v>
      </c>
      <c r="G280" s="89">
        <v>0</v>
      </c>
      <c r="H280" s="27">
        <v>55.09301283639401</v>
      </c>
      <c r="I280" s="157" t="s">
        <v>1957</v>
      </c>
      <c r="J280" s="87">
        <v>1.1356999999999999</v>
      </c>
      <c r="K280" s="24">
        <f t="shared" si="4"/>
        <v>5089.3864789999998</v>
      </c>
      <c r="L280" s="23" t="s">
        <v>2897</v>
      </c>
      <c r="M280" s="23" t="s">
        <v>2898</v>
      </c>
      <c r="N280" s="28" t="s">
        <v>2098</v>
      </c>
      <c r="O280" s="28" t="e">
        <v>#N/A</v>
      </c>
      <c r="P280" s="29">
        <v>45931</v>
      </c>
      <c r="Q280" s="91"/>
      <c r="R280" s="24"/>
      <c r="S280" s="25"/>
    </row>
    <row r="281" spans="1:19" s="23" customFormat="1" ht="15.75" x14ac:dyDescent="0.25">
      <c r="A281" s="23">
        <v>1720042203</v>
      </c>
      <c r="B281" s="26" t="s">
        <v>1880</v>
      </c>
      <c r="C281" s="23" t="s">
        <v>2099</v>
      </c>
      <c r="D281" s="27">
        <v>4211.47</v>
      </c>
      <c r="E281" s="27">
        <v>306.42</v>
      </c>
      <c r="F281" s="88">
        <v>0.42</v>
      </c>
      <c r="G281" s="89">
        <v>0</v>
      </c>
      <c r="H281" s="27">
        <v>50.931982514059321</v>
      </c>
      <c r="I281" s="157" t="s">
        <v>1957</v>
      </c>
      <c r="J281" s="87">
        <v>1.1356999999999999</v>
      </c>
      <c r="K281" s="24">
        <f t="shared" si="4"/>
        <v>5089.3864789999998</v>
      </c>
      <c r="L281" s="23" t="s">
        <v>2780</v>
      </c>
      <c r="M281" s="23" t="s">
        <v>2781</v>
      </c>
      <c r="N281" s="28" t="s">
        <v>2782</v>
      </c>
      <c r="O281" s="28" t="e">
        <v>#N/A</v>
      </c>
      <c r="P281" s="29">
        <v>45931</v>
      </c>
      <c r="Q281" s="91"/>
      <c r="R281" s="24"/>
      <c r="S281" s="25"/>
    </row>
    <row r="282" spans="1:19" s="23" customFormat="1" ht="15.75" x14ac:dyDescent="0.25">
      <c r="A282" s="23">
        <v>1891973939</v>
      </c>
      <c r="B282" s="26" t="s">
        <v>1929</v>
      </c>
      <c r="C282" s="23" t="s">
        <v>2331</v>
      </c>
      <c r="D282" s="27">
        <v>4211.47</v>
      </c>
      <c r="E282" s="27">
        <v>306.42</v>
      </c>
      <c r="F282" s="88">
        <v>0.24099999999999999</v>
      </c>
      <c r="G282" s="89">
        <v>0</v>
      </c>
      <c r="H282" s="27">
        <v>39.120528530486752</v>
      </c>
      <c r="I282" s="157" t="s">
        <v>1959</v>
      </c>
      <c r="J282" s="87">
        <v>0.9365</v>
      </c>
      <c r="K282" s="24">
        <f t="shared" si="4"/>
        <v>4250.4616550000001</v>
      </c>
      <c r="L282" s="23" t="s">
        <v>2881</v>
      </c>
      <c r="M282" s="23" t="s">
        <v>2772</v>
      </c>
      <c r="N282" s="28" t="s">
        <v>2112</v>
      </c>
      <c r="O282" s="28">
        <v>0</v>
      </c>
      <c r="P282" s="29">
        <v>45931</v>
      </c>
      <c r="Q282" s="91"/>
      <c r="R282" s="24"/>
      <c r="S282" s="25"/>
    </row>
    <row r="283" spans="1:19" s="23" customFormat="1" ht="15.75" x14ac:dyDescent="0.25">
      <c r="A283" s="23">
        <v>1780694372</v>
      </c>
      <c r="B283" s="26" t="s">
        <v>1895</v>
      </c>
      <c r="C283" s="23" t="s">
        <v>2308</v>
      </c>
      <c r="D283" s="27">
        <v>4211.47</v>
      </c>
      <c r="E283" s="27">
        <v>306.42</v>
      </c>
      <c r="F283" s="88">
        <v>0.40899999999999997</v>
      </c>
      <c r="G283" s="89">
        <v>0</v>
      </c>
      <c r="H283" s="27">
        <v>54.253474776879955</v>
      </c>
      <c r="I283" s="157" t="s">
        <v>1957</v>
      </c>
      <c r="J283" s="87">
        <v>1.1356999999999999</v>
      </c>
      <c r="K283" s="24">
        <f t="shared" si="4"/>
        <v>5089.3864789999998</v>
      </c>
      <c r="L283" s="23" t="s">
        <v>2816</v>
      </c>
      <c r="M283" s="23" t="s">
        <v>2817</v>
      </c>
      <c r="N283" s="28" t="s">
        <v>2112</v>
      </c>
      <c r="O283" s="28">
        <v>0</v>
      </c>
      <c r="P283" s="29">
        <v>45931</v>
      </c>
      <c r="Q283" s="91"/>
      <c r="R283" s="24"/>
      <c r="S283" s="25"/>
    </row>
    <row r="284" spans="1:19" s="23" customFormat="1" ht="15.75" x14ac:dyDescent="0.25">
      <c r="A284" s="23">
        <v>1619928017</v>
      </c>
      <c r="B284" s="26" t="s">
        <v>1858</v>
      </c>
      <c r="C284" s="23" t="s">
        <v>2278</v>
      </c>
      <c r="D284" s="27">
        <v>4211.47</v>
      </c>
      <c r="E284" s="27">
        <v>306.42</v>
      </c>
      <c r="F284" s="88">
        <v>0.39900000000000002</v>
      </c>
      <c r="G284" s="89">
        <v>1.0384180999999999E-2</v>
      </c>
      <c r="H284" s="27">
        <v>51.57942780105882</v>
      </c>
      <c r="I284" s="157" t="s">
        <v>1957</v>
      </c>
      <c r="J284" s="87">
        <v>1.1356999999999999</v>
      </c>
      <c r="K284" s="24">
        <f t="shared" si="4"/>
        <v>5139.0536686348687</v>
      </c>
      <c r="L284" s="23" t="s">
        <v>2737</v>
      </c>
      <c r="M284" s="23" t="s">
        <v>2738</v>
      </c>
      <c r="N284" s="28" t="s">
        <v>2112</v>
      </c>
      <c r="O284" s="28">
        <v>0</v>
      </c>
      <c r="P284" s="29">
        <v>45931</v>
      </c>
      <c r="Q284" s="91"/>
      <c r="R284" s="24"/>
      <c r="S284" s="25"/>
    </row>
    <row r="285" spans="1:19" s="23" customFormat="1" ht="15.75" x14ac:dyDescent="0.25">
      <c r="A285" s="23">
        <v>1588668842</v>
      </c>
      <c r="B285" s="26" t="s">
        <v>1845</v>
      </c>
      <c r="C285" s="23" t="s">
        <v>2268</v>
      </c>
      <c r="D285" s="27">
        <v>4211.47</v>
      </c>
      <c r="E285" s="27">
        <v>306.42</v>
      </c>
      <c r="F285" s="88">
        <v>0.36799999999999999</v>
      </c>
      <c r="G285" s="89">
        <v>0</v>
      </c>
      <c r="H285" s="27">
        <v>50.483148226799749</v>
      </c>
      <c r="I285" s="157" t="s">
        <v>1957</v>
      </c>
      <c r="J285" s="87">
        <v>1.1356999999999999</v>
      </c>
      <c r="K285" s="24">
        <f t="shared" si="4"/>
        <v>5089.3864789999998</v>
      </c>
      <c r="L285" s="23" t="s">
        <v>2712</v>
      </c>
      <c r="M285" s="23" t="s">
        <v>2713</v>
      </c>
      <c r="N285" s="28" t="s">
        <v>2112</v>
      </c>
      <c r="O285" s="28" t="e">
        <v>#N/A</v>
      </c>
      <c r="P285" s="29">
        <v>45931</v>
      </c>
      <c r="Q285" s="91"/>
      <c r="R285" s="24"/>
      <c r="S285" s="25"/>
    </row>
    <row r="286" spans="1:19" s="23" customFormat="1" ht="15.75" x14ac:dyDescent="0.25">
      <c r="A286" s="23">
        <v>1053301127</v>
      </c>
      <c r="B286" s="26" t="s">
        <v>1686</v>
      </c>
      <c r="C286" s="23" t="s">
        <v>2134</v>
      </c>
      <c r="D286" s="27">
        <v>4211.47</v>
      </c>
      <c r="E286" s="27">
        <v>306.42</v>
      </c>
      <c r="F286" s="88">
        <v>0.26500000000000001</v>
      </c>
      <c r="G286" s="89">
        <v>3.1127709E-2</v>
      </c>
      <c r="H286" s="27">
        <v>47.45300242993018</v>
      </c>
      <c r="I286" s="157" t="s">
        <v>1957</v>
      </c>
      <c r="J286" s="87">
        <v>1.1356999999999999</v>
      </c>
      <c r="K286" s="24">
        <f t="shared" si="4"/>
        <v>5238.2692677150671</v>
      </c>
      <c r="L286" s="23" t="s">
        <v>2377</v>
      </c>
      <c r="M286" s="23" t="s">
        <v>2378</v>
      </c>
      <c r="N286" s="28" t="s">
        <v>2112</v>
      </c>
      <c r="O286" s="28">
        <v>0</v>
      </c>
      <c r="P286" s="29">
        <v>45931</v>
      </c>
      <c r="Q286" s="91"/>
      <c r="R286" s="24"/>
      <c r="S286" s="25"/>
    </row>
    <row r="287" spans="1:19" s="23" customFormat="1" ht="15.75" x14ac:dyDescent="0.25">
      <c r="A287" s="23">
        <v>1285671248</v>
      </c>
      <c r="B287" s="26" t="s">
        <v>1755</v>
      </c>
      <c r="C287" s="23" t="s">
        <v>2101</v>
      </c>
      <c r="D287" s="27">
        <v>4211.47</v>
      </c>
      <c r="E287" s="27">
        <v>306.42</v>
      </c>
      <c r="F287" s="88">
        <v>8.3000000000000004E-2</v>
      </c>
      <c r="G287" s="89">
        <v>0</v>
      </c>
      <c r="H287" s="27">
        <v>47.684132935187023</v>
      </c>
      <c r="I287" s="157" t="s">
        <v>1957</v>
      </c>
      <c r="J287" s="87">
        <v>1.1356999999999999</v>
      </c>
      <c r="K287" s="24">
        <f t="shared" si="4"/>
        <v>5089.3864789999998</v>
      </c>
      <c r="L287" s="23" t="s">
        <v>2525</v>
      </c>
      <c r="M287" s="23" t="s">
        <v>2526</v>
      </c>
      <c r="N287" s="28" t="s">
        <v>2112</v>
      </c>
      <c r="O287" s="28" t="e">
        <v>#N/A</v>
      </c>
      <c r="P287" s="29">
        <v>45931</v>
      </c>
      <c r="Q287" s="91"/>
      <c r="R287" s="24"/>
      <c r="S287" s="25"/>
    </row>
    <row r="288" spans="1:19" s="23" customFormat="1" ht="15.75" x14ac:dyDescent="0.25">
      <c r="A288" s="23">
        <v>1942288527</v>
      </c>
      <c r="B288" s="26" t="s">
        <v>1939</v>
      </c>
      <c r="C288" s="23" t="s">
        <v>2341</v>
      </c>
      <c r="D288" s="27">
        <v>4211.47</v>
      </c>
      <c r="E288" s="27">
        <v>306.42</v>
      </c>
      <c r="F288" s="88">
        <v>0.32900000000000001</v>
      </c>
      <c r="G288" s="89">
        <v>4.9921314000000001E-2</v>
      </c>
      <c r="H288" s="27">
        <v>47.576014102052561</v>
      </c>
      <c r="I288" s="157" t="s">
        <v>1957</v>
      </c>
      <c r="J288" s="87">
        <v>1.1356999999999999</v>
      </c>
      <c r="K288" s="24">
        <f t="shared" si="4"/>
        <v>5328.1584504496332</v>
      </c>
      <c r="L288" s="23" t="s">
        <v>2903</v>
      </c>
      <c r="M288" s="23" t="s">
        <v>2584</v>
      </c>
      <c r="N288" s="28" t="s">
        <v>2112</v>
      </c>
      <c r="O288" s="28">
        <v>0</v>
      </c>
      <c r="P288" s="29">
        <v>45931</v>
      </c>
      <c r="Q288" s="91"/>
      <c r="R288" s="24"/>
      <c r="S288" s="25"/>
    </row>
    <row r="289" spans="1:19" s="23" customFormat="1" ht="15.75" x14ac:dyDescent="0.25">
      <c r="A289" s="23">
        <v>1033102942</v>
      </c>
      <c r="B289" s="26" t="s">
        <v>1680</v>
      </c>
      <c r="C289" s="23" t="s">
        <v>2127</v>
      </c>
      <c r="D289" s="27">
        <v>4211.47</v>
      </c>
      <c r="E289" s="27">
        <v>306.42</v>
      </c>
      <c r="F289" s="88">
        <v>0.22500000000000001</v>
      </c>
      <c r="G289" s="89">
        <v>8.9575486999999995E-2</v>
      </c>
      <c r="H289" s="27">
        <v>44.753238325621311</v>
      </c>
      <c r="I289" s="157" t="s">
        <v>1954</v>
      </c>
      <c r="J289" s="87">
        <v>1.0247999999999999</v>
      </c>
      <c r="K289" s="24">
        <f t="shared" si="4"/>
        <v>5008.9345952465401</v>
      </c>
      <c r="L289" s="23" t="s">
        <v>2363</v>
      </c>
      <c r="M289" s="23" t="s">
        <v>2364</v>
      </c>
      <c r="N289" s="28" t="s">
        <v>2112</v>
      </c>
      <c r="O289" s="28">
        <v>0</v>
      </c>
      <c r="P289" s="29">
        <v>45931</v>
      </c>
      <c r="Q289" s="91"/>
      <c r="R289" s="24"/>
      <c r="S289" s="25"/>
    </row>
    <row r="290" spans="1:19" s="23" customFormat="1" ht="15.75" x14ac:dyDescent="0.25">
      <c r="A290" s="23">
        <v>1437175734</v>
      </c>
      <c r="B290" s="26" t="s">
        <v>1804</v>
      </c>
      <c r="C290" s="23" t="s">
        <v>2224</v>
      </c>
      <c r="D290" s="27">
        <v>4211.47</v>
      </c>
      <c r="E290" s="27">
        <v>306.42</v>
      </c>
      <c r="F290" s="88">
        <v>0.249</v>
      </c>
      <c r="G290" s="89">
        <v>0.24918755500000001</v>
      </c>
      <c r="H290" s="27">
        <v>52.215812975677096</v>
      </c>
      <c r="I290" s="157" t="s">
        <v>1957</v>
      </c>
      <c r="J290" s="87">
        <v>1.1356999999999999</v>
      </c>
      <c r="K290" s="24">
        <f t="shared" si="4"/>
        <v>6281.2422015489692</v>
      </c>
      <c r="L290" s="23" t="s">
        <v>2625</v>
      </c>
      <c r="M290" s="23" t="s">
        <v>2058</v>
      </c>
      <c r="N290" s="28" t="s">
        <v>2112</v>
      </c>
      <c r="O290" s="28">
        <v>0</v>
      </c>
      <c r="P290" s="29">
        <v>45931</v>
      </c>
      <c r="Q290" s="91"/>
      <c r="R290" s="24"/>
      <c r="S290" s="25"/>
    </row>
    <row r="291" spans="1:19" s="23" customFormat="1" ht="15.75" x14ac:dyDescent="0.25">
      <c r="A291" s="23">
        <v>1427085232</v>
      </c>
      <c r="B291" s="26" t="s">
        <v>1799</v>
      </c>
      <c r="C291" s="23" t="s">
        <v>2102</v>
      </c>
      <c r="D291" s="27">
        <v>4211.47</v>
      </c>
      <c r="E291" s="27">
        <v>306.42</v>
      </c>
      <c r="F291" s="88">
        <v>0.442</v>
      </c>
      <c r="G291" s="89">
        <v>9.8391409999999999E-2</v>
      </c>
      <c r="H291" s="27">
        <v>48.742447916960039</v>
      </c>
      <c r="I291" s="157" t="s">
        <v>1957</v>
      </c>
      <c r="J291" s="87">
        <v>1.1356999999999999</v>
      </c>
      <c r="K291" s="24">
        <f t="shared" si="4"/>
        <v>5559.9892948515462</v>
      </c>
      <c r="L291" s="23" t="s">
        <v>2612</v>
      </c>
      <c r="M291" s="23" t="s">
        <v>2613</v>
      </c>
      <c r="N291" s="28" t="s">
        <v>2112</v>
      </c>
      <c r="O291" s="28">
        <v>0</v>
      </c>
      <c r="P291" s="29">
        <v>45931</v>
      </c>
      <c r="Q291" s="91"/>
      <c r="R291" s="24"/>
      <c r="S291" s="25"/>
    </row>
    <row r="292" spans="1:19" s="23" customFormat="1" ht="15.75" x14ac:dyDescent="0.25">
      <c r="A292" s="23">
        <v>1073519377</v>
      </c>
      <c r="B292" s="26" t="s">
        <v>1699</v>
      </c>
      <c r="C292" s="23" t="s">
        <v>2103</v>
      </c>
      <c r="D292" s="27">
        <v>4211.47</v>
      </c>
      <c r="E292" s="27">
        <v>306.42</v>
      </c>
      <c r="F292" s="88">
        <v>0.187</v>
      </c>
      <c r="G292" s="89">
        <v>0</v>
      </c>
      <c r="H292" s="27">
        <v>37.69641288019924</v>
      </c>
      <c r="I292" s="157" t="s">
        <v>1959</v>
      </c>
      <c r="J292" s="87">
        <v>0.9365</v>
      </c>
      <c r="K292" s="24">
        <f t="shared" si="4"/>
        <v>4250.4616550000001</v>
      </c>
      <c r="L292" s="23" t="s">
        <v>2404</v>
      </c>
      <c r="M292" s="23" t="s">
        <v>2405</v>
      </c>
      <c r="N292" s="28" t="s">
        <v>2112</v>
      </c>
      <c r="O292" s="28">
        <v>0</v>
      </c>
      <c r="P292" s="29">
        <v>45931</v>
      </c>
      <c r="Q292" s="91"/>
      <c r="R292" s="24"/>
      <c r="S292" s="25"/>
    </row>
    <row r="293" spans="1:19" s="23" customFormat="1" ht="15.75" x14ac:dyDescent="0.25">
      <c r="A293" s="23">
        <v>1255684460</v>
      </c>
      <c r="B293" s="26" t="s">
        <v>1747</v>
      </c>
      <c r="C293" s="23" t="s">
        <v>2104</v>
      </c>
      <c r="D293" s="27">
        <v>4211.47</v>
      </c>
      <c r="E293" s="27">
        <v>306.42</v>
      </c>
      <c r="F293" s="88">
        <v>0.35599999999999998</v>
      </c>
      <c r="G293" s="89">
        <v>0</v>
      </c>
      <c r="H293" s="27">
        <v>61.13270959368861</v>
      </c>
      <c r="I293" s="157" t="s">
        <v>1957</v>
      </c>
      <c r="J293" s="87">
        <v>1.1356999999999999</v>
      </c>
      <c r="K293" s="24">
        <f t="shared" si="4"/>
        <v>5089.3864789999998</v>
      </c>
      <c r="L293" s="23" t="s">
        <v>2510</v>
      </c>
      <c r="M293" s="23" t="s">
        <v>2511</v>
      </c>
      <c r="N293" s="28" t="s">
        <v>2112</v>
      </c>
      <c r="O293" s="28" t="e">
        <v>#N/A</v>
      </c>
      <c r="P293" s="29">
        <v>45931</v>
      </c>
      <c r="Q293" s="91"/>
      <c r="R293" s="24"/>
      <c r="S293" s="25"/>
    </row>
    <row r="294" spans="1:19" s="23" customFormat="1" ht="15.75" x14ac:dyDescent="0.25">
      <c r="A294" s="23">
        <v>1376536573</v>
      </c>
      <c r="B294" s="26" t="s">
        <v>1781</v>
      </c>
      <c r="C294" s="23" t="s">
        <v>2209</v>
      </c>
      <c r="D294" s="27">
        <v>4211.47</v>
      </c>
      <c r="E294" s="27">
        <v>306.42</v>
      </c>
      <c r="F294" s="88">
        <v>0.23599999999999999</v>
      </c>
      <c r="G294" s="89">
        <v>0</v>
      </c>
      <c r="H294" s="27">
        <v>44.814008814280044</v>
      </c>
      <c r="I294" s="157" t="s">
        <v>1954</v>
      </c>
      <c r="J294" s="87">
        <v>1.0247999999999999</v>
      </c>
      <c r="K294" s="24">
        <f t="shared" si="4"/>
        <v>4622.3344560000005</v>
      </c>
      <c r="L294" s="23" t="s">
        <v>2575</v>
      </c>
      <c r="M294" s="23" t="s">
        <v>2576</v>
      </c>
      <c r="N294" s="28" t="s">
        <v>2112</v>
      </c>
      <c r="O294" s="28">
        <v>0</v>
      </c>
      <c r="P294" s="29">
        <v>45931</v>
      </c>
      <c r="Q294" s="91"/>
      <c r="R294" s="24"/>
      <c r="S294" s="25"/>
    </row>
    <row r="295" spans="1:19" s="23" customFormat="1" ht="15.75" x14ac:dyDescent="0.25">
      <c r="A295" s="23">
        <v>1376564302</v>
      </c>
      <c r="B295" s="26" t="s">
        <v>1783</v>
      </c>
      <c r="C295" s="23" t="s">
        <v>2210</v>
      </c>
      <c r="D295" s="27">
        <v>4211.47</v>
      </c>
      <c r="E295" s="27">
        <v>306.42</v>
      </c>
      <c r="F295" s="88">
        <v>0.33900000000000002</v>
      </c>
      <c r="G295" s="89">
        <v>1.09285E-3</v>
      </c>
      <c r="H295" s="27">
        <v>58.634151204161249</v>
      </c>
      <c r="I295" s="157" t="s">
        <v>1957</v>
      </c>
      <c r="J295" s="87">
        <v>1.1356999999999999</v>
      </c>
      <c r="K295" s="24">
        <f t="shared" si="4"/>
        <v>5094.6135439165746</v>
      </c>
      <c r="L295" s="23" t="s">
        <v>2579</v>
      </c>
      <c r="M295" s="23" t="s">
        <v>2580</v>
      </c>
      <c r="N295" s="28" t="s">
        <v>2112</v>
      </c>
      <c r="O295" s="28">
        <v>0</v>
      </c>
      <c r="P295" s="29">
        <v>45931</v>
      </c>
      <c r="Q295" s="91"/>
      <c r="R295" s="24"/>
      <c r="S295" s="25"/>
    </row>
    <row r="296" spans="1:19" s="23" customFormat="1" ht="15.75" x14ac:dyDescent="0.25">
      <c r="A296" s="23">
        <v>1376540138</v>
      </c>
      <c r="B296" s="26" t="s">
        <v>1782</v>
      </c>
      <c r="C296" s="23" t="s">
        <v>2105</v>
      </c>
      <c r="D296" s="27">
        <v>4211.47</v>
      </c>
      <c r="E296" s="27">
        <v>306.42</v>
      </c>
      <c r="F296" s="88">
        <v>0.25700000000000001</v>
      </c>
      <c r="G296" s="89">
        <v>3.002219E-3</v>
      </c>
      <c r="H296" s="27">
        <v>50.493720518020268</v>
      </c>
      <c r="I296" s="157" t="s">
        <v>1957</v>
      </c>
      <c r="J296" s="87">
        <v>1.1356999999999999</v>
      </c>
      <c r="K296" s="24">
        <f t="shared" si="4"/>
        <v>5103.7459918396171</v>
      </c>
      <c r="L296" s="23" t="s">
        <v>2577</v>
      </c>
      <c r="M296" s="23" t="s">
        <v>2578</v>
      </c>
      <c r="N296" s="28" t="s">
        <v>2112</v>
      </c>
      <c r="O296" s="28">
        <v>0</v>
      </c>
      <c r="P296" s="29">
        <v>45931</v>
      </c>
      <c r="Q296" s="91"/>
      <c r="R296" s="24"/>
      <c r="S296" s="25"/>
    </row>
    <row r="297" spans="1:19" s="23" customFormat="1" ht="15.75" x14ac:dyDescent="0.25">
      <c r="A297" s="23">
        <v>1417005760</v>
      </c>
      <c r="B297" s="26" t="s">
        <v>1792</v>
      </c>
      <c r="C297" s="23" t="s">
        <v>2215</v>
      </c>
      <c r="D297" s="27">
        <v>4211.47</v>
      </c>
      <c r="E297" s="27">
        <v>306.42</v>
      </c>
      <c r="F297" s="88">
        <v>0.39200000000000002</v>
      </c>
      <c r="G297" s="89">
        <v>0</v>
      </c>
      <c r="H297" s="27">
        <v>66.45512966529428</v>
      </c>
      <c r="I297" s="157" t="s">
        <v>1957</v>
      </c>
      <c r="J297" s="87">
        <v>1.1356999999999999</v>
      </c>
      <c r="K297" s="24">
        <f t="shared" si="4"/>
        <v>5089.3864789999998</v>
      </c>
      <c r="L297" s="23" t="s">
        <v>2597</v>
      </c>
      <c r="M297" s="23" t="s">
        <v>2598</v>
      </c>
      <c r="N297" s="28" t="s">
        <v>2112</v>
      </c>
      <c r="O297" s="28">
        <v>0</v>
      </c>
      <c r="P297" s="29">
        <v>45931</v>
      </c>
      <c r="Q297" s="91"/>
      <c r="R297" s="24"/>
      <c r="S297" s="25"/>
    </row>
    <row r="298" spans="1:19" s="23" customFormat="1" ht="15.75" x14ac:dyDescent="0.25">
      <c r="A298" s="23">
        <v>1811957681</v>
      </c>
      <c r="B298" s="26" t="s">
        <v>1906</v>
      </c>
      <c r="C298" s="23" t="s">
        <v>2106</v>
      </c>
      <c r="D298" s="27">
        <v>4211.47</v>
      </c>
      <c r="E298" s="27">
        <v>306.42</v>
      </c>
      <c r="F298" s="88">
        <v>0.23799999999999999</v>
      </c>
      <c r="G298" s="89">
        <v>2.5718985999999999E-2</v>
      </c>
      <c r="H298" s="27">
        <v>49.316714089589098</v>
      </c>
      <c r="I298" s="157" t="s">
        <v>1957</v>
      </c>
      <c r="J298" s="87">
        <v>1.1356999999999999</v>
      </c>
      <c r="K298" s="24">
        <f t="shared" si="4"/>
        <v>5212.3995269118705</v>
      </c>
      <c r="L298" s="23" t="s">
        <v>2835</v>
      </c>
      <c r="M298" s="23" t="s">
        <v>2836</v>
      </c>
      <c r="N298" s="28" t="s">
        <v>2112</v>
      </c>
      <c r="O298" s="28">
        <v>0</v>
      </c>
      <c r="P298" s="29">
        <v>45931</v>
      </c>
      <c r="Q298" s="91"/>
      <c r="R298" s="24"/>
      <c r="S298" s="25"/>
    </row>
    <row r="299" spans="1:19" s="23" customFormat="1" ht="15.75" x14ac:dyDescent="0.25">
      <c r="A299" s="23">
        <v>1619914785</v>
      </c>
      <c r="B299" s="26" t="s">
        <v>1857</v>
      </c>
      <c r="C299" s="23" t="s">
        <v>2277</v>
      </c>
      <c r="D299" s="27">
        <v>4211.47</v>
      </c>
      <c r="E299" s="27">
        <v>306.42</v>
      </c>
      <c r="F299" s="88">
        <v>9.5000000000000001E-2</v>
      </c>
      <c r="G299" s="89">
        <v>0.18661012299999999</v>
      </c>
      <c r="H299" s="27">
        <v>45.787505058522299</v>
      </c>
      <c r="I299" s="157" t="s">
        <v>1957</v>
      </c>
      <c r="J299" s="87">
        <v>1.1356999999999999</v>
      </c>
      <c r="K299" s="24">
        <f t="shared" si="4"/>
        <v>5981.9364419510666</v>
      </c>
      <c r="L299" s="23" t="s">
        <v>2736</v>
      </c>
      <c r="M299" s="23" t="s">
        <v>2047</v>
      </c>
      <c r="N299" s="28" t="s">
        <v>2112</v>
      </c>
      <c r="O299" s="28">
        <v>0</v>
      </c>
      <c r="P299" s="29">
        <v>45931</v>
      </c>
      <c r="Q299" s="91"/>
      <c r="R299" s="24"/>
      <c r="S299" s="25"/>
    </row>
    <row r="300" spans="1:19" s="23" customFormat="1" ht="15.75" x14ac:dyDescent="0.25">
      <c r="A300" s="23">
        <v>1104812684</v>
      </c>
      <c r="B300" s="26" t="s">
        <v>1707</v>
      </c>
      <c r="C300" s="23" t="s">
        <v>2152</v>
      </c>
      <c r="D300" s="27">
        <v>4211.47</v>
      </c>
      <c r="E300" s="27">
        <v>306.42</v>
      </c>
      <c r="F300" s="88">
        <v>0.18</v>
      </c>
      <c r="G300" s="89">
        <v>0.16403617400000001</v>
      </c>
      <c r="H300" s="27">
        <v>44.50691889309244</v>
      </c>
      <c r="I300" s="157" t="s">
        <v>1954</v>
      </c>
      <c r="J300" s="87">
        <v>1.0247999999999999</v>
      </c>
      <c r="K300" s="24">
        <f t="shared" si="4"/>
        <v>5330.3005506735317</v>
      </c>
      <c r="L300" s="23" t="s">
        <v>2423</v>
      </c>
      <c r="M300" s="23" t="s">
        <v>2424</v>
      </c>
      <c r="N300" s="28" t="s">
        <v>2112</v>
      </c>
      <c r="O300" s="28">
        <v>0</v>
      </c>
      <c r="P300" s="29">
        <v>45931</v>
      </c>
      <c r="Q300" s="91"/>
      <c r="R300" s="24"/>
      <c r="S300" s="25"/>
    </row>
    <row r="301" spans="1:19" s="23" customFormat="1" ht="15.75" x14ac:dyDescent="0.25">
      <c r="A301" s="23">
        <v>1629038336</v>
      </c>
      <c r="B301" s="26" t="s">
        <v>1861</v>
      </c>
      <c r="C301" s="23" t="s">
        <v>2281</v>
      </c>
      <c r="D301" s="27">
        <v>4211.47</v>
      </c>
      <c r="E301" s="27">
        <v>306.42</v>
      </c>
      <c r="F301" s="88">
        <v>0.23100000000000001</v>
      </c>
      <c r="G301" s="89">
        <v>7.7312969999999998E-3</v>
      </c>
      <c r="H301" s="27">
        <v>49.833144434962108</v>
      </c>
      <c r="I301" s="157" t="s">
        <v>1957</v>
      </c>
      <c r="J301" s="87">
        <v>1.1356999999999999</v>
      </c>
      <c r="K301" s="24">
        <f t="shared" si="4"/>
        <v>5126.3650133901929</v>
      </c>
      <c r="L301" s="23" t="s">
        <v>2743</v>
      </c>
      <c r="M301" s="23" t="s">
        <v>2672</v>
      </c>
      <c r="N301" s="28" t="s">
        <v>2112</v>
      </c>
      <c r="O301" s="28">
        <v>0</v>
      </c>
      <c r="P301" s="29">
        <v>45931</v>
      </c>
      <c r="Q301" s="91"/>
      <c r="R301" s="24"/>
      <c r="S301" s="25"/>
    </row>
    <row r="302" spans="1:19" s="23" customFormat="1" ht="15.75" x14ac:dyDescent="0.25">
      <c r="A302" s="23">
        <v>1962464016</v>
      </c>
      <c r="B302" s="26" t="s">
        <v>1942</v>
      </c>
      <c r="C302" s="23" t="s">
        <v>2342</v>
      </c>
      <c r="D302" s="27">
        <v>4211.47</v>
      </c>
      <c r="E302" s="27">
        <v>306.42</v>
      </c>
      <c r="F302" s="88">
        <v>0.20499999999999999</v>
      </c>
      <c r="G302" s="89">
        <v>1.5613513000000001E-2</v>
      </c>
      <c r="H302" s="27">
        <v>50.857398269726687</v>
      </c>
      <c r="I302" s="157" t="s">
        <v>1957</v>
      </c>
      <c r="J302" s="87">
        <v>1.1356999999999999</v>
      </c>
      <c r="K302" s="24">
        <f t="shared" si="4"/>
        <v>5164.0653882984298</v>
      </c>
      <c r="L302" s="23" t="s">
        <v>2907</v>
      </c>
      <c r="M302" s="23" t="s">
        <v>2058</v>
      </c>
      <c r="N302" s="28" t="s">
        <v>2112</v>
      </c>
      <c r="O302" s="28">
        <v>0</v>
      </c>
      <c r="P302" s="29">
        <v>45931</v>
      </c>
      <c r="Q302" s="91"/>
      <c r="R302" s="24"/>
      <c r="S302" s="25"/>
    </row>
    <row r="303" spans="1:19" s="23" customFormat="1" ht="15.75" x14ac:dyDescent="0.25">
      <c r="A303" s="23">
        <v>1871534297</v>
      </c>
      <c r="B303" s="26" t="s">
        <v>1921</v>
      </c>
      <c r="C303" s="23" t="s">
        <v>2107</v>
      </c>
      <c r="D303" s="27">
        <v>4211.47</v>
      </c>
      <c r="E303" s="27">
        <v>306.42</v>
      </c>
      <c r="F303" s="88">
        <v>0.13300000000000001</v>
      </c>
      <c r="G303" s="89">
        <v>0</v>
      </c>
      <c r="H303" s="27">
        <v>40.353854692021748</v>
      </c>
      <c r="I303" s="157" t="s">
        <v>1959</v>
      </c>
      <c r="J303" s="87">
        <v>0.9365</v>
      </c>
      <c r="K303" s="24">
        <f t="shared" si="4"/>
        <v>4250.4616550000001</v>
      </c>
      <c r="L303" s="23" t="s">
        <v>2865</v>
      </c>
      <c r="M303" s="23" t="s">
        <v>2866</v>
      </c>
      <c r="N303" s="28" t="s">
        <v>2112</v>
      </c>
      <c r="O303" s="28">
        <v>0</v>
      </c>
      <c r="P303" s="29">
        <v>45931</v>
      </c>
      <c r="Q303" s="91"/>
      <c r="R303" s="24"/>
      <c r="S303" s="25"/>
    </row>
    <row r="304" spans="1:19" s="23" customFormat="1" ht="15.75" x14ac:dyDescent="0.25">
      <c r="A304" s="23">
        <v>1831220714</v>
      </c>
      <c r="B304" s="26" t="s">
        <v>1914</v>
      </c>
      <c r="C304" s="23" t="s">
        <v>2108</v>
      </c>
      <c r="D304" s="27">
        <v>4211.47</v>
      </c>
      <c r="E304" s="27">
        <v>306.42</v>
      </c>
      <c r="F304" s="88">
        <v>0.38400000000000001</v>
      </c>
      <c r="G304" s="89">
        <v>8.1181455E-2</v>
      </c>
      <c r="H304" s="27">
        <v>61.889471828109542</v>
      </c>
      <c r="I304" s="157" t="s">
        <v>1957</v>
      </c>
      <c r="J304" s="87">
        <v>1.1356999999999999</v>
      </c>
      <c r="K304" s="24">
        <f t="shared" si="4"/>
        <v>5477.6746569814477</v>
      </c>
      <c r="L304" s="23" t="s">
        <v>2850</v>
      </c>
      <c r="M304" s="23" t="s">
        <v>2851</v>
      </c>
      <c r="N304" s="28" t="s">
        <v>2112</v>
      </c>
      <c r="O304" s="28">
        <v>0</v>
      </c>
      <c r="P304" s="29">
        <v>45931</v>
      </c>
      <c r="Q304" s="91"/>
      <c r="R304" s="24"/>
      <c r="S304" s="25"/>
    </row>
    <row r="305" spans="1:19" s="23" customFormat="1" ht="15.75" x14ac:dyDescent="0.25">
      <c r="A305" s="23">
        <v>1437119310</v>
      </c>
      <c r="B305" s="26" t="s">
        <v>1802</v>
      </c>
      <c r="C305" s="23" t="s">
        <v>2100</v>
      </c>
      <c r="D305" s="27">
        <v>4211.47</v>
      </c>
      <c r="E305" s="27">
        <v>306.42</v>
      </c>
      <c r="F305" s="88">
        <v>0.255</v>
      </c>
      <c r="G305" s="89">
        <v>0</v>
      </c>
      <c r="H305" s="27">
        <v>51.346609210444655</v>
      </c>
      <c r="I305" s="157" t="s">
        <v>1957</v>
      </c>
      <c r="J305" s="87">
        <v>1.1356999999999999</v>
      </c>
      <c r="K305" s="24">
        <f t="shared" si="4"/>
        <v>5089.3864789999998</v>
      </c>
      <c r="L305" s="23" t="s">
        <v>2622</v>
      </c>
      <c r="M305" s="23" t="s">
        <v>2623</v>
      </c>
      <c r="N305" s="28" t="s">
        <v>2112</v>
      </c>
      <c r="O305" s="28">
        <v>0</v>
      </c>
      <c r="P305" s="29">
        <v>45931</v>
      </c>
      <c r="Q305" s="91"/>
      <c r="R305" s="24"/>
      <c r="S305" s="25"/>
    </row>
    <row r="306" spans="1:19" s="23" customFormat="1" ht="15.75" x14ac:dyDescent="0.25">
      <c r="A306" s="23">
        <v>1619938149</v>
      </c>
      <c r="B306" s="26" t="s">
        <v>1802</v>
      </c>
      <c r="C306" s="23" t="s">
        <v>2279</v>
      </c>
      <c r="D306" s="27">
        <v>4211.47</v>
      </c>
      <c r="E306" s="27">
        <v>306.42</v>
      </c>
      <c r="F306" s="88">
        <v>0.255</v>
      </c>
      <c r="G306" s="89">
        <v>0</v>
      </c>
      <c r="H306" s="27">
        <v>51.346609210444655</v>
      </c>
      <c r="I306" s="157" t="s">
        <v>1957</v>
      </c>
      <c r="J306" s="87">
        <v>1.1356999999999999</v>
      </c>
      <c r="K306" s="24">
        <f t="shared" si="4"/>
        <v>5089.3864789999998</v>
      </c>
      <c r="L306" s="23" t="s">
        <v>2622</v>
      </c>
      <c r="M306" s="23" t="s">
        <v>2623</v>
      </c>
      <c r="N306" s="28" t="s">
        <v>2112</v>
      </c>
      <c r="O306" s="28">
        <v>0</v>
      </c>
      <c r="P306" s="29">
        <v>45931</v>
      </c>
      <c r="Q306" s="91"/>
      <c r="R306" s="24"/>
      <c r="S306" s="25"/>
    </row>
    <row r="307" spans="1:19" s="23" customFormat="1" ht="15.75" x14ac:dyDescent="0.25">
      <c r="A307" s="23">
        <v>1104899319</v>
      </c>
      <c r="B307" s="26" t="s">
        <v>1710</v>
      </c>
      <c r="C307" s="23" t="s">
        <v>2154</v>
      </c>
      <c r="D307" s="27">
        <v>4211.47</v>
      </c>
      <c r="E307" s="27">
        <v>306.42</v>
      </c>
      <c r="F307" s="88">
        <v>0.111</v>
      </c>
      <c r="G307" s="89">
        <v>0</v>
      </c>
      <c r="H307" s="27">
        <v>57.338421477164381</v>
      </c>
      <c r="I307" s="157" t="s">
        <v>1957</v>
      </c>
      <c r="J307" s="87">
        <v>1.1356999999999999</v>
      </c>
      <c r="K307" s="24">
        <f t="shared" si="4"/>
        <v>5089.3864789999998</v>
      </c>
      <c r="L307" s="23" t="s">
        <v>2429</v>
      </c>
      <c r="M307" s="23" t="s">
        <v>2430</v>
      </c>
      <c r="N307" s="28" t="s">
        <v>2112</v>
      </c>
      <c r="O307" s="28" t="e">
        <v>#N/A</v>
      </c>
      <c r="P307" s="29">
        <v>45931</v>
      </c>
      <c r="Q307" s="91"/>
      <c r="R307" s="24"/>
      <c r="S307" s="25"/>
    </row>
    <row r="308" spans="1:19" s="23" customFormat="1" ht="15.75" x14ac:dyDescent="0.25">
      <c r="A308" s="23">
        <v>1295728491</v>
      </c>
      <c r="B308" s="26" t="s">
        <v>1759</v>
      </c>
      <c r="C308" s="23" t="s">
        <v>2198</v>
      </c>
      <c r="D308" s="27">
        <v>4211.47</v>
      </c>
      <c r="E308" s="27">
        <v>306.42</v>
      </c>
      <c r="F308" s="88">
        <v>0.29199999999999998</v>
      </c>
      <c r="G308" s="89">
        <v>0</v>
      </c>
      <c r="H308" s="27">
        <v>43.058183152067464</v>
      </c>
      <c r="I308" s="157" t="s">
        <v>1954</v>
      </c>
      <c r="J308" s="87">
        <v>1.0247999999999999</v>
      </c>
      <c r="K308" s="24">
        <f t="shared" si="4"/>
        <v>4622.3344560000005</v>
      </c>
      <c r="L308" s="23" t="s">
        <v>2532</v>
      </c>
      <c r="M308" s="23" t="s">
        <v>2533</v>
      </c>
      <c r="N308" s="28" t="s">
        <v>2112</v>
      </c>
      <c r="O308" s="28">
        <v>0</v>
      </c>
      <c r="P308" s="29">
        <v>45931</v>
      </c>
      <c r="Q308" s="91"/>
      <c r="R308" s="24"/>
      <c r="S308" s="25"/>
    </row>
    <row r="309" spans="1:19" s="23" customFormat="1" ht="15.75" x14ac:dyDescent="0.25">
      <c r="A309" s="23">
        <v>1336109107</v>
      </c>
      <c r="B309" s="26" t="s">
        <v>1768</v>
      </c>
      <c r="C309" s="23" t="s">
        <v>2109</v>
      </c>
      <c r="D309" s="27">
        <v>4211.47</v>
      </c>
      <c r="E309" s="27">
        <v>306.42</v>
      </c>
      <c r="F309" s="88">
        <v>0.28100000000000003</v>
      </c>
      <c r="G309" s="89">
        <v>0</v>
      </c>
      <c r="H309" s="27">
        <v>50.826975996859197</v>
      </c>
      <c r="I309" s="157" t="s">
        <v>1957</v>
      </c>
      <c r="J309" s="87">
        <v>1.1356999999999999</v>
      </c>
      <c r="K309" s="24">
        <f t="shared" si="4"/>
        <v>5089.3864789999998</v>
      </c>
      <c r="L309" s="23" t="s">
        <v>2548</v>
      </c>
      <c r="M309" s="23" t="s">
        <v>2549</v>
      </c>
      <c r="N309" s="28" t="s">
        <v>2112</v>
      </c>
      <c r="O309" s="28">
        <v>0</v>
      </c>
      <c r="P309" s="29">
        <v>45931</v>
      </c>
      <c r="Q309" s="91"/>
      <c r="R309" s="24"/>
      <c r="S309" s="25"/>
    </row>
    <row r="310" spans="1:19" s="23" customFormat="1" ht="15.75" x14ac:dyDescent="0.25">
      <c r="A310" s="23">
        <v>1336103738</v>
      </c>
      <c r="B310" s="26" t="s">
        <v>1767</v>
      </c>
      <c r="C310" s="23" t="s">
        <v>2201</v>
      </c>
      <c r="D310" s="27">
        <v>4211.47</v>
      </c>
      <c r="E310" s="27">
        <v>306.42</v>
      </c>
      <c r="F310" s="88">
        <v>0.34100000000000003</v>
      </c>
      <c r="G310" s="89">
        <v>0</v>
      </c>
      <c r="H310" s="27">
        <v>50.214149968325678</v>
      </c>
      <c r="I310" s="157" t="s">
        <v>1957</v>
      </c>
      <c r="J310" s="87">
        <v>1.1356999999999999</v>
      </c>
      <c r="K310" s="24">
        <f t="shared" si="4"/>
        <v>5089.3864789999998</v>
      </c>
      <c r="L310" s="23" t="s">
        <v>2546</v>
      </c>
      <c r="M310" s="23" t="s">
        <v>2547</v>
      </c>
      <c r="N310" s="28" t="s">
        <v>2112</v>
      </c>
      <c r="O310" s="28" t="e">
        <v>#N/A</v>
      </c>
      <c r="P310" s="29">
        <v>45931</v>
      </c>
      <c r="Q310" s="91"/>
      <c r="R310" s="24"/>
      <c r="S310" s="25"/>
    </row>
    <row r="311" spans="1:19" s="23" customFormat="1" ht="15.75" x14ac:dyDescent="0.25">
      <c r="A311" s="23">
        <v>1760513980</v>
      </c>
      <c r="B311" s="26" t="s">
        <v>1887</v>
      </c>
      <c r="C311" s="23" t="s">
        <v>2110</v>
      </c>
      <c r="D311" s="27">
        <v>4211.47</v>
      </c>
      <c r="E311" s="27">
        <v>306.42</v>
      </c>
      <c r="F311" s="88">
        <v>0.373</v>
      </c>
      <c r="G311" s="89">
        <v>0</v>
      </c>
      <c r="H311" s="27">
        <v>61.178036758446169</v>
      </c>
      <c r="I311" s="157" t="s">
        <v>1957</v>
      </c>
      <c r="J311" s="87">
        <v>1.1356999999999999</v>
      </c>
      <c r="K311" s="24">
        <f t="shared" si="4"/>
        <v>5089.3864789999998</v>
      </c>
      <c r="L311" s="23" t="s">
        <v>2799</v>
      </c>
      <c r="M311" s="23" t="s">
        <v>2800</v>
      </c>
      <c r="N311" s="28" t="s">
        <v>2112</v>
      </c>
      <c r="O311" s="28" t="e">
        <v>#N/A</v>
      </c>
      <c r="P311" s="29">
        <v>45931</v>
      </c>
      <c r="Q311" s="91"/>
      <c r="R311" s="24"/>
      <c r="S311" s="25"/>
    </row>
    <row r="312" spans="1:19" s="23" customFormat="1" ht="15.75" x14ac:dyDescent="0.25">
      <c r="A312" s="23">
        <v>1053363853</v>
      </c>
      <c r="B312" s="26" t="s">
        <v>1691</v>
      </c>
      <c r="C312" s="23" t="s">
        <v>2137</v>
      </c>
      <c r="D312" s="27">
        <v>4211.47</v>
      </c>
      <c r="E312" s="27">
        <v>306.42</v>
      </c>
      <c r="F312" s="88">
        <v>0.14499999999999999</v>
      </c>
      <c r="G312" s="89">
        <v>0</v>
      </c>
      <c r="H312" s="27">
        <v>53.592473263292696</v>
      </c>
      <c r="I312" s="157" t="s">
        <v>1957</v>
      </c>
      <c r="J312" s="87">
        <v>1.1356999999999999</v>
      </c>
      <c r="K312" s="24">
        <f t="shared" si="4"/>
        <v>5089.3864789999998</v>
      </c>
      <c r="L312" s="23" t="s">
        <v>2388</v>
      </c>
      <c r="M312" s="23" t="s">
        <v>2389</v>
      </c>
      <c r="N312" s="28" t="s">
        <v>2112</v>
      </c>
      <c r="O312" s="28">
        <v>0</v>
      </c>
      <c r="P312" s="29">
        <v>45931</v>
      </c>
      <c r="Q312" s="91"/>
      <c r="R312" s="24"/>
      <c r="S312" s="25"/>
    </row>
    <row r="313" spans="1:19" s="23" customFormat="1" ht="15.75" x14ac:dyDescent="0.25">
      <c r="A313" s="23">
        <v>1275570376</v>
      </c>
      <c r="B313" s="26" t="s">
        <v>1750</v>
      </c>
      <c r="C313" s="23" t="s">
        <v>2191</v>
      </c>
      <c r="D313" s="27">
        <v>4211.47</v>
      </c>
      <c r="E313" s="27">
        <v>306.42</v>
      </c>
      <c r="F313" s="88">
        <v>0.129</v>
      </c>
      <c r="G313" s="89">
        <v>0.24110055</v>
      </c>
      <c r="H313" s="27">
        <v>44.969801491489946</v>
      </c>
      <c r="I313" s="157" t="s">
        <v>1954</v>
      </c>
      <c r="J313" s="87">
        <v>1.0247999999999999</v>
      </c>
      <c r="K313" s="24">
        <f t="shared" si="4"/>
        <v>5662.903805094551</v>
      </c>
      <c r="L313" s="23" t="s">
        <v>2515</v>
      </c>
      <c r="M313" s="23" t="s">
        <v>2516</v>
      </c>
      <c r="N313" s="28" t="s">
        <v>2112</v>
      </c>
      <c r="O313" s="28">
        <v>0</v>
      </c>
      <c r="P313" s="29">
        <v>45931</v>
      </c>
      <c r="Q313" s="91"/>
      <c r="R313" s="24"/>
      <c r="S313" s="25"/>
    </row>
    <row r="314" spans="1:19" s="23" customFormat="1" ht="15.75" x14ac:dyDescent="0.25">
      <c r="A314" s="23">
        <v>1184706152</v>
      </c>
      <c r="B314" s="26" t="s">
        <v>1729</v>
      </c>
      <c r="C314" s="23" t="s">
        <v>2169</v>
      </c>
      <c r="D314" s="27">
        <v>4211.47</v>
      </c>
      <c r="E314" s="27">
        <v>306.42</v>
      </c>
      <c r="F314" s="88">
        <v>0.157</v>
      </c>
      <c r="G314" s="89">
        <v>0</v>
      </c>
      <c r="H314" s="27">
        <v>41.73162367477893</v>
      </c>
      <c r="I314" s="157" t="s">
        <v>1956</v>
      </c>
      <c r="J314" s="87">
        <v>0.97570000000000001</v>
      </c>
      <c r="K314" s="24">
        <f t="shared" si="4"/>
        <v>4415.5512790000002</v>
      </c>
      <c r="L314" s="23" t="s">
        <v>2474</v>
      </c>
      <c r="M314" s="23" t="s">
        <v>2475</v>
      </c>
      <c r="N314" s="28" t="s">
        <v>2112</v>
      </c>
      <c r="O314" s="28">
        <v>0</v>
      </c>
      <c r="P314" s="29">
        <v>45931</v>
      </c>
      <c r="Q314" s="91"/>
      <c r="R314" s="24"/>
      <c r="S314" s="25"/>
    </row>
    <row r="315" spans="1:19" s="23" customFormat="1" ht="15.75" x14ac:dyDescent="0.25">
      <c r="A315" s="23">
        <v>1598708513</v>
      </c>
      <c r="B315" s="26" t="s">
        <v>1849</v>
      </c>
      <c r="C315" s="23" t="s">
        <v>2111</v>
      </c>
      <c r="D315" s="27">
        <v>4211.47</v>
      </c>
      <c r="E315" s="27">
        <v>306.42</v>
      </c>
      <c r="F315" s="88">
        <v>6.2E-2</v>
      </c>
      <c r="G315" s="89">
        <v>1.529627E-3</v>
      </c>
      <c r="H315" s="27">
        <v>50.257948048958291</v>
      </c>
      <c r="I315" s="157" t="s">
        <v>1957</v>
      </c>
      <c r="J315" s="87">
        <v>1.1356999999999999</v>
      </c>
      <c r="K315" s="24">
        <f t="shared" si="4"/>
        <v>5096.7026336663739</v>
      </c>
      <c r="L315" s="23" t="s">
        <v>2721</v>
      </c>
      <c r="M315" s="23" t="s">
        <v>2722</v>
      </c>
      <c r="N315" s="28" t="s">
        <v>2112</v>
      </c>
      <c r="O315" s="28">
        <v>0</v>
      </c>
      <c r="P315" s="29">
        <v>45931</v>
      </c>
      <c r="Q315" s="91"/>
      <c r="R315" s="24"/>
      <c r="S315" s="25"/>
    </row>
    <row r="316" spans="1:19" s="23" customFormat="1" ht="15.75" x14ac:dyDescent="0.25">
      <c r="A316" s="23">
        <v>1548366404</v>
      </c>
      <c r="B316" s="26" t="s">
        <v>1836</v>
      </c>
      <c r="C316" s="23" t="s">
        <v>2259</v>
      </c>
      <c r="D316" s="27">
        <v>4211.47</v>
      </c>
      <c r="E316" s="27">
        <v>306.42</v>
      </c>
      <c r="F316" s="88">
        <v>0.29499999999999998</v>
      </c>
      <c r="G316" s="89">
        <v>0</v>
      </c>
      <c r="H316" s="27">
        <v>62.068726001397657</v>
      </c>
      <c r="I316" s="157" t="s">
        <v>1957</v>
      </c>
      <c r="J316" s="87">
        <v>1.1356999999999999</v>
      </c>
      <c r="K316" s="24">
        <f t="shared" si="4"/>
        <v>5089.3864789999998</v>
      </c>
      <c r="L316" s="23" t="s">
        <v>2691</v>
      </c>
      <c r="M316" s="23" t="s">
        <v>2692</v>
      </c>
      <c r="N316" s="28" t="s">
        <v>2112</v>
      </c>
      <c r="O316" s="28" t="e">
        <v>#N/A</v>
      </c>
      <c r="P316" s="29">
        <v>45931</v>
      </c>
      <c r="Q316" s="91"/>
      <c r="R316" s="24"/>
      <c r="S316" s="25"/>
    </row>
    <row r="317" spans="1:19" s="23" customFormat="1" ht="15.75" x14ac:dyDescent="0.25">
      <c r="A317" s="23">
        <v>1205882396</v>
      </c>
      <c r="B317" s="26" t="s">
        <v>1736</v>
      </c>
      <c r="C317" s="23" t="s">
        <v>2175</v>
      </c>
      <c r="D317" s="27">
        <v>4211.47</v>
      </c>
      <c r="E317" s="27">
        <v>306.42</v>
      </c>
      <c r="F317" s="88">
        <v>0.19600000000000001</v>
      </c>
      <c r="G317" s="89">
        <v>0</v>
      </c>
      <c r="H317" s="27">
        <v>45.903308435757801</v>
      </c>
      <c r="I317" s="157" t="s">
        <v>1957</v>
      </c>
      <c r="J317" s="87">
        <v>1.1356999999999999</v>
      </c>
      <c r="K317" s="24">
        <f t="shared" si="4"/>
        <v>5089.3864789999998</v>
      </c>
      <c r="L317" s="23" t="s">
        <v>2486</v>
      </c>
      <c r="M317" s="23" t="s">
        <v>2487</v>
      </c>
      <c r="N317" s="28" t="s">
        <v>2112</v>
      </c>
      <c r="O317" s="28">
        <v>0</v>
      </c>
      <c r="P317" s="29">
        <v>45931</v>
      </c>
      <c r="Q317" s="91"/>
      <c r="R317" s="24"/>
      <c r="S317" s="25"/>
    </row>
    <row r="318" spans="1:19" s="23" customFormat="1" ht="15.75" x14ac:dyDescent="0.25">
      <c r="A318" s="23">
        <v>1427040328</v>
      </c>
      <c r="B318" s="26" t="s">
        <v>1797</v>
      </c>
      <c r="C318" s="23" t="s">
        <v>2218</v>
      </c>
      <c r="D318" s="27">
        <v>4211.47</v>
      </c>
      <c r="E318" s="27">
        <v>306.42</v>
      </c>
      <c r="F318" s="88">
        <v>0.248</v>
      </c>
      <c r="G318" s="89">
        <v>0</v>
      </c>
      <c r="H318" s="27">
        <v>41.739294082096755</v>
      </c>
      <c r="I318" s="157" t="s">
        <v>1956</v>
      </c>
      <c r="J318" s="87">
        <v>0.97570000000000001</v>
      </c>
      <c r="K318" s="24">
        <f t="shared" ref="K318:K333" si="5">((D318*(1+G318)*$J318)+E318)</f>
        <v>4415.5512790000002</v>
      </c>
      <c r="L318" s="23" t="s">
        <v>2608</v>
      </c>
      <c r="M318" s="23" t="s">
        <v>2609</v>
      </c>
      <c r="N318" s="28" t="s">
        <v>2112</v>
      </c>
      <c r="O318" s="28">
        <v>0</v>
      </c>
      <c r="P318" s="29">
        <v>45931</v>
      </c>
      <c r="Q318" s="91"/>
      <c r="R318" s="24"/>
      <c r="S318" s="25"/>
    </row>
    <row r="319" spans="1:19" s="23" customFormat="1" ht="15.75" x14ac:dyDescent="0.25">
      <c r="A319" s="23">
        <v>1194762294</v>
      </c>
      <c r="B319" s="26" t="s">
        <v>1732</v>
      </c>
      <c r="C319" s="23" t="s">
        <v>2172</v>
      </c>
      <c r="D319" s="27">
        <v>4211.47</v>
      </c>
      <c r="E319" s="27">
        <v>306.42</v>
      </c>
      <c r="F319" s="88">
        <v>6.8000000000000005E-2</v>
      </c>
      <c r="G319" s="89">
        <v>0</v>
      </c>
      <c r="H319" s="27">
        <v>49.782157280296332</v>
      </c>
      <c r="I319" s="157" t="s">
        <v>1957</v>
      </c>
      <c r="J319" s="87">
        <v>1.1356999999999999</v>
      </c>
      <c r="K319" s="24">
        <f t="shared" si="5"/>
        <v>5089.3864789999998</v>
      </c>
      <c r="L319" s="23" t="s">
        <v>2479</v>
      </c>
      <c r="M319" s="23" t="s">
        <v>2480</v>
      </c>
      <c r="N319" s="28" t="s">
        <v>2112</v>
      </c>
      <c r="O319" s="28" t="e">
        <v>#N/A</v>
      </c>
      <c r="P319" s="29">
        <v>45931</v>
      </c>
      <c r="Q319" s="91"/>
      <c r="R319" s="24"/>
      <c r="S319" s="25"/>
    </row>
    <row r="320" spans="1:19" s="23" customFormat="1" ht="15.75" x14ac:dyDescent="0.25">
      <c r="A320" s="23">
        <v>1528028396</v>
      </c>
      <c r="B320" s="26" t="s">
        <v>1827</v>
      </c>
      <c r="C320" s="23" t="s">
        <v>2113</v>
      </c>
      <c r="D320" s="27">
        <v>4211.47</v>
      </c>
      <c r="E320" s="27">
        <v>306.42</v>
      </c>
      <c r="F320" s="88">
        <v>0.252</v>
      </c>
      <c r="G320" s="89">
        <v>4.0915120000000003E-3</v>
      </c>
      <c r="H320" s="27">
        <v>50.169147672217811</v>
      </c>
      <c r="I320" s="157" t="s">
        <v>1957</v>
      </c>
      <c r="J320" s="87">
        <v>1.1356999999999999</v>
      </c>
      <c r="K320" s="24">
        <f t="shared" si="5"/>
        <v>5108.9560437444261</v>
      </c>
      <c r="L320" s="23" t="s">
        <v>2671</v>
      </c>
      <c r="M320" s="23" t="s">
        <v>2672</v>
      </c>
      <c r="N320" s="28" t="s">
        <v>2112</v>
      </c>
      <c r="O320" s="28" t="e">
        <v>#N/A</v>
      </c>
      <c r="P320" s="29">
        <v>45931</v>
      </c>
      <c r="Q320" s="91"/>
      <c r="R320" s="24"/>
      <c r="S320" s="25"/>
    </row>
    <row r="321" spans="1:19" s="23" customFormat="1" ht="15.75" x14ac:dyDescent="0.25">
      <c r="A321" s="23">
        <v>1922139120</v>
      </c>
      <c r="B321" s="26" t="s">
        <v>1935</v>
      </c>
      <c r="C321" s="23" t="s">
        <v>2114</v>
      </c>
      <c r="D321" s="27">
        <v>4211.47</v>
      </c>
      <c r="E321" s="27">
        <v>306.42</v>
      </c>
      <c r="F321" s="88">
        <v>0.40899999999999997</v>
      </c>
      <c r="G321" s="89">
        <v>0</v>
      </c>
      <c r="H321" s="27">
        <v>63.402743865662117</v>
      </c>
      <c r="I321" s="157" t="s">
        <v>1957</v>
      </c>
      <c r="J321" s="87">
        <v>1.1356999999999999</v>
      </c>
      <c r="K321" s="24">
        <f t="shared" si="5"/>
        <v>5089.3864789999998</v>
      </c>
      <c r="L321" s="23" t="s">
        <v>2896</v>
      </c>
      <c r="M321" s="23" t="s">
        <v>2511</v>
      </c>
      <c r="N321" s="28" t="s">
        <v>2112</v>
      </c>
      <c r="O321" s="28">
        <v>2</v>
      </c>
      <c r="P321" s="29">
        <v>45931</v>
      </c>
      <c r="Q321" s="91"/>
      <c r="R321" s="24"/>
      <c r="S321" s="25"/>
    </row>
    <row r="322" spans="1:19" s="23" customFormat="1" ht="15.75" x14ac:dyDescent="0.25">
      <c r="A322" s="23">
        <v>1538100029</v>
      </c>
      <c r="B322" s="26" t="s">
        <v>1829</v>
      </c>
      <c r="C322" s="23" t="s">
        <v>2249</v>
      </c>
      <c r="D322" s="27">
        <v>4211.47</v>
      </c>
      <c r="E322" s="27">
        <v>306.42</v>
      </c>
      <c r="F322" s="88">
        <v>0.17100000000000001</v>
      </c>
      <c r="G322" s="89">
        <v>2.18674E-4</v>
      </c>
      <c r="H322" s="27">
        <v>43.311696029480338</v>
      </c>
      <c r="I322" s="157" t="s">
        <v>1954</v>
      </c>
      <c r="J322" s="87">
        <v>1.0247999999999999</v>
      </c>
      <c r="K322" s="24">
        <f t="shared" si="5"/>
        <v>4623.2782342777518</v>
      </c>
      <c r="L322" s="23" t="s">
        <v>2675</v>
      </c>
      <c r="M322" s="23" t="s">
        <v>2676</v>
      </c>
      <c r="N322" s="28" t="s">
        <v>2112</v>
      </c>
      <c r="O322" s="28">
        <v>0</v>
      </c>
      <c r="P322" s="29">
        <v>45931</v>
      </c>
      <c r="Q322" s="91"/>
      <c r="R322" s="24"/>
      <c r="S322" s="25"/>
    </row>
    <row r="323" spans="1:19" s="23" customFormat="1" ht="15.75" x14ac:dyDescent="0.25">
      <c r="A323" s="23">
        <v>1225036346</v>
      </c>
      <c r="B323" s="26" t="s">
        <v>1740</v>
      </c>
      <c r="C323" s="23" t="s">
        <v>2185</v>
      </c>
      <c r="D323" s="27">
        <v>4211.47</v>
      </c>
      <c r="E323" s="27">
        <v>306.42</v>
      </c>
      <c r="F323" s="88">
        <v>0.255</v>
      </c>
      <c r="G323" s="89">
        <v>0</v>
      </c>
      <c r="H323" s="27">
        <v>35.229480453974205</v>
      </c>
      <c r="I323" s="157" t="s">
        <v>1955</v>
      </c>
      <c r="J323" s="87">
        <v>0.82809999999999995</v>
      </c>
      <c r="K323" s="24">
        <f t="shared" si="5"/>
        <v>3793.9383069999999</v>
      </c>
      <c r="L323" s="23" t="s">
        <v>2498</v>
      </c>
      <c r="M323" s="23" t="s">
        <v>2499</v>
      </c>
      <c r="N323" s="28" t="s">
        <v>2112</v>
      </c>
      <c r="O323" s="28">
        <v>0</v>
      </c>
      <c r="P323" s="29">
        <v>45931</v>
      </c>
      <c r="Q323" s="91"/>
      <c r="R323" s="24"/>
      <c r="S323" s="25"/>
    </row>
    <row r="324" spans="1:19" s="23" customFormat="1" ht="15.75" x14ac:dyDescent="0.25">
      <c r="A324" s="23">
        <v>1447212592</v>
      </c>
      <c r="B324" s="26" t="s">
        <v>1806</v>
      </c>
      <c r="C324" s="23" t="s">
        <v>2226</v>
      </c>
      <c r="D324" s="27">
        <v>4211.47</v>
      </c>
      <c r="E324" s="27">
        <v>306.42</v>
      </c>
      <c r="F324" s="88">
        <v>0.217</v>
      </c>
      <c r="G324" s="89">
        <v>7.8870437000000002E-2</v>
      </c>
      <c r="H324" s="27">
        <v>49.983277324843051</v>
      </c>
      <c r="I324" s="157" t="s">
        <v>1957</v>
      </c>
      <c r="J324" s="87">
        <v>1.1356999999999999</v>
      </c>
      <c r="K324" s="24">
        <f t="shared" si="5"/>
        <v>5466.6211353550807</v>
      </c>
      <c r="L324" s="23" t="s">
        <v>2627</v>
      </c>
      <c r="M324" s="23" t="s">
        <v>2628</v>
      </c>
      <c r="N324" s="28" t="s">
        <v>2112</v>
      </c>
      <c r="O324" s="28" t="e">
        <v>#N/A</v>
      </c>
      <c r="P324" s="29">
        <v>45931</v>
      </c>
      <c r="Q324" s="91"/>
      <c r="R324" s="24"/>
      <c r="S324" s="25"/>
    </row>
    <row r="325" spans="1:19" s="23" customFormat="1" ht="15.75" x14ac:dyDescent="0.25">
      <c r="A325" s="23">
        <v>1043343304</v>
      </c>
      <c r="B325" s="26" t="s">
        <v>1683</v>
      </c>
      <c r="C325" s="23" t="s">
        <v>2115</v>
      </c>
      <c r="D325" s="27">
        <v>4211.47</v>
      </c>
      <c r="E325" s="27">
        <v>306.42</v>
      </c>
      <c r="F325" s="88">
        <v>0.371</v>
      </c>
      <c r="G325" s="89">
        <v>0</v>
      </c>
      <c r="H325" s="27">
        <v>48.970428424741741</v>
      </c>
      <c r="I325" s="157" t="s">
        <v>1957</v>
      </c>
      <c r="J325" s="87">
        <v>1.1356999999999999</v>
      </c>
      <c r="K325" s="24">
        <f t="shared" si="5"/>
        <v>5089.3864789999998</v>
      </c>
      <c r="L325" s="23" t="s">
        <v>2371</v>
      </c>
      <c r="M325" s="23" t="s">
        <v>2372</v>
      </c>
      <c r="N325" s="28" t="s">
        <v>2112</v>
      </c>
      <c r="O325" s="28">
        <v>0</v>
      </c>
      <c r="P325" s="29">
        <v>45931</v>
      </c>
      <c r="Q325" s="91"/>
      <c r="R325" s="24"/>
      <c r="S325" s="25"/>
    </row>
    <row r="326" spans="1:19" s="23" customFormat="1" ht="15.75" x14ac:dyDescent="0.25">
      <c r="A326" s="23">
        <v>1376876664</v>
      </c>
      <c r="B326" s="26" t="s">
        <v>1785</v>
      </c>
      <c r="C326" s="23" t="s">
        <v>2116</v>
      </c>
      <c r="D326" s="27">
        <v>4211.47</v>
      </c>
      <c r="E326" s="27">
        <v>306.42</v>
      </c>
      <c r="F326" s="88">
        <v>0.14599999999999999</v>
      </c>
      <c r="G326" s="89">
        <v>0</v>
      </c>
      <c r="H326" s="27">
        <v>47.929048946666633</v>
      </c>
      <c r="I326" s="157" t="s">
        <v>1957</v>
      </c>
      <c r="J326" s="87">
        <v>1.1356999999999999</v>
      </c>
      <c r="K326" s="24">
        <f t="shared" si="5"/>
        <v>5089.3864789999998</v>
      </c>
      <c r="L326" s="23" t="s">
        <v>2583</v>
      </c>
      <c r="M326" s="23" t="s">
        <v>2584</v>
      </c>
      <c r="N326" s="28" t="s">
        <v>2112</v>
      </c>
      <c r="O326" s="28" t="e">
        <v>#N/A</v>
      </c>
      <c r="P326" s="29">
        <v>45931</v>
      </c>
      <c r="Q326" s="91"/>
      <c r="R326" s="24"/>
      <c r="S326" s="25"/>
    </row>
    <row r="327" spans="1:19" s="23" customFormat="1" ht="15.75" x14ac:dyDescent="0.25">
      <c r="A327" s="23">
        <v>1972904738</v>
      </c>
      <c r="B327" s="26" t="s">
        <v>1949</v>
      </c>
      <c r="C327" s="23" t="s">
        <v>2117</v>
      </c>
      <c r="D327" s="27">
        <v>4211.47</v>
      </c>
      <c r="E327" s="27">
        <v>306.42</v>
      </c>
      <c r="F327" s="88">
        <v>0.16</v>
      </c>
      <c r="G327" s="89">
        <v>0</v>
      </c>
      <c r="H327" s="27">
        <v>56.68405638718567</v>
      </c>
      <c r="I327" s="157" t="s">
        <v>1957</v>
      </c>
      <c r="J327" s="87">
        <v>1.1356999999999999</v>
      </c>
      <c r="K327" s="24">
        <f t="shared" si="5"/>
        <v>5089.3864789999998</v>
      </c>
      <c r="L327" s="23" t="s">
        <v>2918</v>
      </c>
      <c r="M327" s="23" t="s">
        <v>2919</v>
      </c>
      <c r="N327" s="28" t="s">
        <v>2112</v>
      </c>
      <c r="O327" s="28" t="e">
        <v>#N/A</v>
      </c>
      <c r="P327" s="29">
        <v>45931</v>
      </c>
      <c r="Q327" s="91"/>
      <c r="R327" s="24"/>
      <c r="S327" s="25"/>
    </row>
    <row r="328" spans="1:19" s="23" customFormat="1" ht="15.75" x14ac:dyDescent="0.25">
      <c r="A328" s="23">
        <v>1912919481</v>
      </c>
      <c r="B328" s="26" t="s">
        <v>2334</v>
      </c>
      <c r="C328" s="23" t="s">
        <v>2335</v>
      </c>
      <c r="D328" s="27">
        <v>4211.47</v>
      </c>
      <c r="E328" s="27">
        <v>306.42</v>
      </c>
      <c r="F328" s="88">
        <v>0.26300000000000001</v>
      </c>
      <c r="G328" s="89">
        <v>0</v>
      </c>
      <c r="H328" s="27">
        <v>0</v>
      </c>
      <c r="I328" s="157" t="s">
        <v>1954</v>
      </c>
      <c r="J328" s="87">
        <v>1.0247999999999999</v>
      </c>
      <c r="K328" s="24">
        <f t="shared" si="5"/>
        <v>4622.3344560000005</v>
      </c>
      <c r="L328" s="23" t="s">
        <v>2890</v>
      </c>
      <c r="M328" s="23" t="s">
        <v>2836</v>
      </c>
      <c r="N328" s="28" t="s">
        <v>2112</v>
      </c>
      <c r="O328" s="28">
        <v>0</v>
      </c>
      <c r="P328" s="29">
        <v>45931</v>
      </c>
      <c r="Q328" s="91"/>
      <c r="R328" s="24"/>
      <c r="S328" s="25"/>
    </row>
    <row r="329" spans="1:19" ht="15.75" x14ac:dyDescent="0.25">
      <c r="A329" s="23">
        <v>1558333682</v>
      </c>
      <c r="B329" s="26" t="s">
        <v>1838</v>
      </c>
      <c r="C329" s="23" t="s">
        <v>2261</v>
      </c>
      <c r="D329" s="27">
        <v>4211.47</v>
      </c>
      <c r="E329" s="27">
        <v>306.42</v>
      </c>
      <c r="F329" s="88">
        <v>0.22</v>
      </c>
      <c r="G329" s="89">
        <v>0</v>
      </c>
      <c r="H329" s="27">
        <v>62.708207302402954</v>
      </c>
      <c r="I329" s="157" t="s">
        <v>1957</v>
      </c>
      <c r="J329" s="87">
        <v>1.1356999999999999</v>
      </c>
      <c r="K329" s="24">
        <f t="shared" si="5"/>
        <v>5089.3864789999998</v>
      </c>
      <c r="L329" s="23" t="s">
        <v>2696</v>
      </c>
      <c r="M329" s="23" t="s">
        <v>2697</v>
      </c>
      <c r="N329" s="28" t="s">
        <v>2698</v>
      </c>
      <c r="O329" s="28" t="e">
        <v>#N/A</v>
      </c>
      <c r="P329" s="29">
        <v>45931</v>
      </c>
      <c r="Q329" s="91"/>
      <c r="R329" s="24"/>
      <c r="S329" s="25"/>
    </row>
    <row r="330" spans="1:19" ht="15.75" x14ac:dyDescent="0.25">
      <c r="A330" s="23">
        <v>1285621839</v>
      </c>
      <c r="B330" s="26" t="s">
        <v>1752</v>
      </c>
      <c r="C330" s="23" t="s">
        <v>2118</v>
      </c>
      <c r="D330" s="27">
        <v>4211.47</v>
      </c>
      <c r="E330" s="27">
        <v>306.42</v>
      </c>
      <c r="F330" s="88">
        <v>0.29699999999999999</v>
      </c>
      <c r="G330" s="89">
        <v>1.4699159E-2</v>
      </c>
      <c r="H330" s="27">
        <v>53.642303642568841</v>
      </c>
      <c r="I330" s="157" t="s">
        <v>1957</v>
      </c>
      <c r="J330" s="87">
        <v>1.1356999999999999</v>
      </c>
      <c r="K330" s="24">
        <f t="shared" si="5"/>
        <v>5159.6920637664916</v>
      </c>
      <c r="L330" s="23" t="s">
        <v>2519</v>
      </c>
      <c r="M330" s="23" t="s">
        <v>2520</v>
      </c>
      <c r="N330" s="28" t="s">
        <v>2521</v>
      </c>
      <c r="O330" s="28" t="e">
        <v>#N/A</v>
      </c>
      <c r="P330" s="29">
        <v>45931</v>
      </c>
      <c r="Q330" s="91"/>
      <c r="R330" s="24"/>
      <c r="S330" s="25"/>
    </row>
    <row r="331" spans="1:19" ht="15.75" x14ac:dyDescent="0.25">
      <c r="A331" s="23">
        <v>1427472463</v>
      </c>
      <c r="B331" s="26" t="s">
        <v>1968</v>
      </c>
      <c r="C331" s="23" t="s">
        <v>2222</v>
      </c>
      <c r="D331" s="27">
        <v>4211.47</v>
      </c>
      <c r="E331" s="27">
        <v>306.42</v>
      </c>
      <c r="F331" s="88">
        <v>9.1999999999999998E-2</v>
      </c>
      <c r="G331" s="89">
        <v>0</v>
      </c>
      <c r="H331" s="27">
        <v>48.020846253278243</v>
      </c>
      <c r="I331" s="27" t="s">
        <v>1954</v>
      </c>
      <c r="J331" s="87">
        <v>1.0247999999999999</v>
      </c>
      <c r="K331" s="24">
        <f t="shared" si="5"/>
        <v>4622.3344560000005</v>
      </c>
      <c r="L331" s="23" t="s">
        <v>2620</v>
      </c>
      <c r="M331" s="23" t="s">
        <v>2621</v>
      </c>
      <c r="N331" s="28" t="s">
        <v>2098</v>
      </c>
      <c r="O331" s="28" t="s">
        <v>1990</v>
      </c>
      <c r="P331" s="29">
        <v>45931</v>
      </c>
      <c r="Q331" s="91"/>
      <c r="R331" s="24"/>
      <c r="S331" s="25"/>
    </row>
    <row r="332" spans="1:19" ht="15.75" x14ac:dyDescent="0.25">
      <c r="A332" s="23">
        <v>1083668669</v>
      </c>
      <c r="B332" s="26" t="s">
        <v>1703</v>
      </c>
      <c r="C332" s="23" t="s">
        <v>2147</v>
      </c>
      <c r="D332" s="27">
        <v>4211.47</v>
      </c>
      <c r="E332" s="27">
        <v>306.42</v>
      </c>
      <c r="F332" s="88">
        <v>7.0000000000000007E-2</v>
      </c>
      <c r="G332" s="89">
        <v>0.20480451199999999</v>
      </c>
      <c r="H332" s="27">
        <v>48.452784288434302</v>
      </c>
      <c r="I332" s="27" t="s">
        <v>1957</v>
      </c>
      <c r="J332" s="87">
        <v>1.1356999999999999</v>
      </c>
      <c r="K332" s="24">
        <f t="shared" si="5"/>
        <v>6068.9595946439531</v>
      </c>
      <c r="L332" s="23" t="s">
        <v>2946</v>
      </c>
      <c r="M332" s="23" t="s">
        <v>2947</v>
      </c>
      <c r="N332" s="28" t="s">
        <v>2090</v>
      </c>
      <c r="O332" s="28">
        <v>0</v>
      </c>
      <c r="P332" s="29">
        <v>45931</v>
      </c>
    </row>
    <row r="333" spans="1:19" ht="15.75" x14ac:dyDescent="0.25">
      <c r="A333" s="23">
        <v>1518042175</v>
      </c>
      <c r="B333" s="26" t="s">
        <v>2948</v>
      </c>
      <c r="C333" s="23" t="s">
        <v>2949</v>
      </c>
      <c r="D333" s="27">
        <v>4211.47</v>
      </c>
      <c r="E333" s="27">
        <v>306.42</v>
      </c>
      <c r="F333" s="88">
        <v>0.40799999999999997</v>
      </c>
      <c r="G333" s="89">
        <v>0</v>
      </c>
      <c r="H333" s="27">
        <v>54.321328790480372</v>
      </c>
      <c r="I333" s="27" t="s">
        <v>1957</v>
      </c>
      <c r="J333" s="87">
        <v>1.1356999999999999</v>
      </c>
      <c r="K333" s="24">
        <f t="shared" si="5"/>
        <v>5089.3864789999998</v>
      </c>
      <c r="L333" s="23" t="s">
        <v>2950</v>
      </c>
      <c r="M333" s="23" t="s">
        <v>2951</v>
      </c>
      <c r="N333" s="28" t="s">
        <v>2952</v>
      </c>
      <c r="O333" s="28">
        <v>0</v>
      </c>
      <c r="P333" s="29">
        <v>45931</v>
      </c>
    </row>
    <row r="334" spans="1:19" ht="15.75" x14ac:dyDescent="0.25">
      <c r="A334" s="23">
        <v>1427040328</v>
      </c>
      <c r="B334" s="26" t="s">
        <v>1797</v>
      </c>
      <c r="C334" s="23" t="s">
        <v>2958</v>
      </c>
      <c r="D334" s="27">
        <v>4211.47</v>
      </c>
      <c r="E334" s="27">
        <v>306.42</v>
      </c>
      <c r="F334" s="88">
        <v>0.248</v>
      </c>
      <c r="G334" s="89">
        <v>0</v>
      </c>
      <c r="H334" s="27">
        <v>41.739294082096755</v>
      </c>
      <c r="I334" s="27" t="s">
        <v>1956</v>
      </c>
      <c r="J334" s="87">
        <v>0.97570000000000001</v>
      </c>
      <c r="K334" s="24">
        <v>4415.5512790000002</v>
      </c>
      <c r="L334" s="23" t="s">
        <v>2953</v>
      </c>
      <c r="M334" s="23" t="s">
        <v>2609</v>
      </c>
      <c r="N334" s="28" t="s">
        <v>2112</v>
      </c>
      <c r="O334" s="28">
        <v>0</v>
      </c>
      <c r="P334" s="29">
        <v>45931</v>
      </c>
    </row>
    <row r="335" spans="1:19" ht="15.75" x14ac:dyDescent="0.25">
      <c r="A335" s="23">
        <v>1710970918</v>
      </c>
      <c r="B335" s="26" t="s">
        <v>2954</v>
      </c>
      <c r="C335" s="23" t="s">
        <v>2959</v>
      </c>
      <c r="D335" s="27">
        <v>4211.47</v>
      </c>
      <c r="E335" s="27">
        <v>306.42</v>
      </c>
      <c r="F335" s="88">
        <v>0.24099999999999999</v>
      </c>
      <c r="G335" s="89">
        <v>0</v>
      </c>
      <c r="H335" s="27">
        <v>47.07</v>
      </c>
      <c r="I335" s="27" t="s">
        <v>1957</v>
      </c>
      <c r="J335" s="87">
        <v>1.1356999999999999</v>
      </c>
      <c r="K335" s="24">
        <v>5089.3864789999998</v>
      </c>
      <c r="L335" s="23" t="s">
        <v>2955</v>
      </c>
      <c r="M335" s="23" t="s">
        <v>2956</v>
      </c>
      <c r="N335" s="28" t="s">
        <v>2112</v>
      </c>
      <c r="O335" s="28">
        <v>0</v>
      </c>
      <c r="P335" s="29">
        <v>45931</v>
      </c>
    </row>
    <row r="336" spans="1:19" ht="15.75" x14ac:dyDescent="0.25">
      <c r="A336" s="23">
        <v>1376536573</v>
      </c>
      <c r="B336" s="26" t="s">
        <v>1781</v>
      </c>
      <c r="C336" s="23" t="s">
        <v>2960</v>
      </c>
      <c r="D336" s="27">
        <v>4211.47</v>
      </c>
      <c r="E336" s="27">
        <v>306.42</v>
      </c>
      <c r="F336" s="88">
        <v>0.23599999999999999</v>
      </c>
      <c r="G336" s="89">
        <v>0</v>
      </c>
      <c r="H336" s="27">
        <v>44.814008814280044</v>
      </c>
      <c r="I336" s="27" t="s">
        <v>1954</v>
      </c>
      <c r="J336" s="87">
        <v>1.0247999999999999</v>
      </c>
      <c r="K336" s="24">
        <v>4622.3344560000005</v>
      </c>
      <c r="L336" s="23" t="s">
        <v>2575</v>
      </c>
      <c r="M336" s="23" t="s">
        <v>2576</v>
      </c>
      <c r="N336" s="28" t="s">
        <v>2957</v>
      </c>
      <c r="O336" s="28">
        <v>0</v>
      </c>
      <c r="P336" s="29">
        <v>45931</v>
      </c>
    </row>
    <row r="337" spans="1:16" ht="15.75" x14ac:dyDescent="0.25">
      <c r="A337" s="23">
        <v>1033102942</v>
      </c>
      <c r="B337" s="26" t="s">
        <v>1680</v>
      </c>
      <c r="C337" s="23" t="s">
        <v>2961</v>
      </c>
      <c r="D337" s="27">
        <v>4211.47</v>
      </c>
      <c r="E337" s="27">
        <v>306.42</v>
      </c>
      <c r="F337" s="88">
        <v>0.22500000000000001</v>
      </c>
      <c r="G337" s="89">
        <v>8.9575486999999995E-2</v>
      </c>
      <c r="H337" s="27">
        <v>44.753238325621311</v>
      </c>
      <c r="I337" s="27" t="s">
        <v>1954</v>
      </c>
      <c r="J337" s="87">
        <v>1.0247999999999999</v>
      </c>
      <c r="K337" s="24">
        <v>5008.9345952465401</v>
      </c>
      <c r="L337" s="23" t="s">
        <v>2962</v>
      </c>
      <c r="M337" s="23" t="s">
        <v>2364</v>
      </c>
      <c r="N337" s="28" t="s">
        <v>2112</v>
      </c>
      <c r="O337" s="28">
        <v>0</v>
      </c>
      <c r="P337" s="29">
        <v>45931</v>
      </c>
    </row>
  </sheetData>
  <autoFilter ref="A3:S331" xr:uid="{00000000-0009-0000-0000-000001000000}"/>
  <mergeCells count="1">
    <mergeCell ref="A1:P1"/>
  </mergeCells>
  <conditionalFormatting sqref="F4:F337">
    <cfRule type="expression" dxfId="0" priority="1">
      <formula>""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81"/>
  <sheetViews>
    <sheetView workbookViewId="0">
      <selection activeCell="B16" sqref="B16"/>
    </sheetView>
  </sheetViews>
  <sheetFormatPr defaultColWidth="18" defaultRowHeight="12.75" x14ac:dyDescent="0.2"/>
  <cols>
    <col min="1" max="1" width="7.28515625" style="1" customWidth="1"/>
    <col min="2" max="2" width="54.7109375" style="1" customWidth="1"/>
    <col min="3" max="3" width="11.5703125" style="77" customWidth="1"/>
    <col min="4" max="4" width="12.28515625" style="1" customWidth="1"/>
    <col min="5" max="5" width="6.7109375" style="36" bestFit="1" customWidth="1"/>
    <col min="6" max="6" width="18" style="1"/>
    <col min="7" max="7" width="18" style="36"/>
    <col min="8" max="16384" width="18" style="1"/>
  </cols>
  <sheetData>
    <row r="1" spans="1:11" ht="20.25" x14ac:dyDescent="0.3">
      <c r="A1" s="38" t="s">
        <v>2120</v>
      </c>
      <c r="B1" s="39"/>
      <c r="C1" s="40"/>
      <c r="D1" s="37"/>
    </row>
    <row r="2" spans="1:11" s="46" customFormat="1" ht="15" x14ac:dyDescent="0.25">
      <c r="A2" s="41" t="s">
        <v>41</v>
      </c>
      <c r="B2" s="42"/>
      <c r="C2" s="43"/>
      <c r="D2" s="44"/>
      <c r="E2" s="45"/>
      <c r="G2" s="45"/>
    </row>
    <row r="3" spans="1:11" s="46" customFormat="1" ht="15" x14ac:dyDescent="0.25">
      <c r="A3" s="41" t="s">
        <v>42</v>
      </c>
      <c r="B3" s="42"/>
      <c r="C3" s="43"/>
      <c r="D3" s="44"/>
      <c r="E3" s="45"/>
      <c r="G3" s="45"/>
    </row>
    <row r="4" spans="1:11" s="46" customFormat="1" ht="15" x14ac:dyDescent="0.25">
      <c r="A4" s="41" t="s">
        <v>43</v>
      </c>
      <c r="B4" s="42"/>
      <c r="C4" s="43"/>
      <c r="D4" s="44"/>
      <c r="E4" s="45"/>
      <c r="G4" s="45"/>
    </row>
    <row r="5" spans="1:11" s="46" customFormat="1" ht="15" x14ac:dyDescent="0.25">
      <c r="A5" s="41" t="s">
        <v>1969</v>
      </c>
      <c r="B5" s="42"/>
      <c r="C5" s="43"/>
      <c r="D5" s="44"/>
      <c r="E5" s="45"/>
      <c r="G5" s="45"/>
    </row>
    <row r="6" spans="1:11" s="46" customFormat="1" ht="15" x14ac:dyDescent="0.25">
      <c r="A6" s="47"/>
      <c r="B6" s="48"/>
      <c r="C6" s="43"/>
      <c r="D6" s="44"/>
      <c r="E6" s="45"/>
      <c r="G6" s="45"/>
    </row>
    <row r="7" spans="1:11" s="46" customFormat="1" ht="29.25" x14ac:dyDescent="0.25">
      <c r="A7" s="158" t="s">
        <v>44</v>
      </c>
      <c r="B7" s="159" t="s">
        <v>45</v>
      </c>
      <c r="C7" s="160" t="s">
        <v>46</v>
      </c>
      <c r="D7" s="161" t="s">
        <v>47</v>
      </c>
      <c r="E7" s="162" t="s">
        <v>48</v>
      </c>
      <c r="G7" s="45"/>
    </row>
    <row r="8" spans="1:11" s="46" customFormat="1" ht="15" x14ac:dyDescent="0.25">
      <c r="A8" s="49" t="s">
        <v>49</v>
      </c>
      <c r="B8" s="50" t="s">
        <v>50</v>
      </c>
      <c r="C8" s="51">
        <v>25.8</v>
      </c>
      <c r="D8" s="52">
        <v>28.023900000000001</v>
      </c>
      <c r="E8" s="53" t="s">
        <v>51</v>
      </c>
      <c r="G8" s="45"/>
      <c r="K8" s="44"/>
    </row>
    <row r="9" spans="1:11" s="46" customFormat="1" ht="15" x14ac:dyDescent="0.25">
      <c r="A9" s="54" t="s">
        <v>52</v>
      </c>
      <c r="B9" s="46" t="s">
        <v>53</v>
      </c>
      <c r="C9" s="55">
        <v>8.5</v>
      </c>
      <c r="D9" s="56">
        <v>11.331799999999999</v>
      </c>
      <c r="E9" s="57" t="s">
        <v>51</v>
      </c>
      <c r="G9" s="45"/>
      <c r="K9" s="44"/>
    </row>
    <row r="10" spans="1:11" s="46" customFormat="1" ht="15" x14ac:dyDescent="0.25">
      <c r="A10" s="54" t="s">
        <v>54</v>
      </c>
      <c r="B10" s="46" t="s">
        <v>55</v>
      </c>
      <c r="C10" s="55">
        <v>26.7</v>
      </c>
      <c r="D10" s="56">
        <v>19.985399999999998</v>
      </c>
      <c r="E10" s="57" t="s">
        <v>56</v>
      </c>
      <c r="G10" s="45" t="s">
        <v>57</v>
      </c>
      <c r="H10" s="46" t="s">
        <v>58</v>
      </c>
      <c r="I10" s="46" t="s">
        <v>57</v>
      </c>
      <c r="K10" s="44"/>
    </row>
    <row r="11" spans="1:11" s="46" customFormat="1" ht="15" x14ac:dyDescent="0.25">
      <c r="A11" s="54" t="s">
        <v>59</v>
      </c>
      <c r="B11" s="46" t="s">
        <v>60</v>
      </c>
      <c r="C11" s="55">
        <v>27.9</v>
      </c>
      <c r="D11" s="56">
        <v>12.9138</v>
      </c>
      <c r="E11" s="57" t="s">
        <v>56</v>
      </c>
      <c r="G11" s="45" t="s">
        <v>61</v>
      </c>
      <c r="H11" s="46" t="s">
        <v>62</v>
      </c>
      <c r="I11" s="46" t="s">
        <v>62</v>
      </c>
      <c r="K11" s="44"/>
    </row>
    <row r="12" spans="1:11" s="46" customFormat="1" ht="15" x14ac:dyDescent="0.25">
      <c r="A12" s="58" t="s">
        <v>63</v>
      </c>
      <c r="B12" s="59" t="s">
        <v>64</v>
      </c>
      <c r="C12" s="60">
        <v>14</v>
      </c>
      <c r="D12" s="61">
        <v>10.310499999999999</v>
      </c>
      <c r="E12" s="62" t="s">
        <v>51</v>
      </c>
      <c r="G12" s="45" t="s">
        <v>65</v>
      </c>
      <c r="K12" s="44"/>
    </row>
    <row r="13" spans="1:11" s="46" customFormat="1" ht="15" x14ac:dyDescent="0.25">
      <c r="A13" s="54" t="s">
        <v>66</v>
      </c>
      <c r="B13" s="46" t="s">
        <v>67</v>
      </c>
      <c r="C13" s="55">
        <v>7.1</v>
      </c>
      <c r="D13" s="56">
        <v>4.6369999999999996</v>
      </c>
      <c r="E13" s="57" t="s">
        <v>51</v>
      </c>
      <c r="G13" s="45"/>
      <c r="H13" s="63">
        <v>44927</v>
      </c>
      <c r="I13" s="63">
        <v>45931</v>
      </c>
      <c r="K13" s="44"/>
    </row>
    <row r="14" spans="1:11" s="46" customFormat="1" ht="15" x14ac:dyDescent="0.25">
      <c r="A14" s="54" t="s">
        <v>68</v>
      </c>
      <c r="B14" s="46" t="s">
        <v>69</v>
      </c>
      <c r="C14" s="55">
        <v>19.7</v>
      </c>
      <c r="D14" s="56">
        <v>12.950200000000001</v>
      </c>
      <c r="E14" s="57" t="s">
        <v>51</v>
      </c>
      <c r="G14" s="45">
        <v>1</v>
      </c>
      <c r="H14" s="63">
        <v>44928</v>
      </c>
      <c r="I14" s="63">
        <v>45932</v>
      </c>
      <c r="K14" s="44"/>
    </row>
    <row r="15" spans="1:11" s="46" customFormat="1" ht="15" x14ac:dyDescent="0.25">
      <c r="A15" s="54" t="s">
        <v>70</v>
      </c>
      <c r="B15" s="46" t="s">
        <v>71</v>
      </c>
      <c r="C15" s="55">
        <v>8.5</v>
      </c>
      <c r="D15" s="56">
        <v>5.6045999999999996</v>
      </c>
      <c r="E15" s="57" t="s">
        <v>51</v>
      </c>
      <c r="G15" s="64">
        <v>2</v>
      </c>
      <c r="H15" s="63">
        <v>44929</v>
      </c>
      <c r="I15" s="63">
        <v>45933</v>
      </c>
      <c r="K15" s="44"/>
    </row>
    <row r="16" spans="1:11" s="46" customFormat="1" ht="15" x14ac:dyDescent="0.25">
      <c r="A16" s="54" t="s">
        <v>72</v>
      </c>
      <c r="B16" s="46" t="s">
        <v>73</v>
      </c>
      <c r="C16" s="55">
        <v>5.9</v>
      </c>
      <c r="D16" s="56">
        <v>7.1757</v>
      </c>
      <c r="E16" s="57" t="s">
        <v>51</v>
      </c>
      <c r="G16" s="45">
        <v>3</v>
      </c>
      <c r="H16" s="63">
        <v>44930</v>
      </c>
      <c r="I16" s="63">
        <v>45934</v>
      </c>
      <c r="K16" s="44"/>
    </row>
    <row r="17" spans="1:11" s="46" customFormat="1" ht="15" x14ac:dyDescent="0.25">
      <c r="A17" s="58" t="s">
        <v>74</v>
      </c>
      <c r="B17" s="59" t="s">
        <v>75</v>
      </c>
      <c r="C17" s="60">
        <v>11.3</v>
      </c>
      <c r="D17" s="61">
        <v>8.9940999999999995</v>
      </c>
      <c r="E17" s="62" t="s">
        <v>56</v>
      </c>
      <c r="G17" s="45">
        <v>4</v>
      </c>
      <c r="H17" s="63">
        <v>44931</v>
      </c>
      <c r="I17" s="63">
        <v>45935</v>
      </c>
      <c r="K17" s="44"/>
    </row>
    <row r="18" spans="1:11" s="46" customFormat="1" ht="15" x14ac:dyDescent="0.25">
      <c r="A18" s="54" t="s">
        <v>76</v>
      </c>
      <c r="B18" s="46" t="s">
        <v>77</v>
      </c>
      <c r="C18" s="55">
        <v>8.6</v>
      </c>
      <c r="D18" s="56">
        <v>6.0610999999999997</v>
      </c>
      <c r="E18" s="57" t="s">
        <v>56</v>
      </c>
      <c r="G18" s="45">
        <v>5</v>
      </c>
      <c r="H18" s="63">
        <v>44932</v>
      </c>
      <c r="I18" s="63">
        <v>45936</v>
      </c>
      <c r="K18" s="44"/>
    </row>
    <row r="19" spans="1:11" s="46" customFormat="1" ht="15" x14ac:dyDescent="0.25">
      <c r="A19" s="54" t="s">
        <v>78</v>
      </c>
      <c r="B19" s="46" t="s">
        <v>79</v>
      </c>
      <c r="C19" s="55">
        <v>6.5</v>
      </c>
      <c r="D19" s="56">
        <v>4.4394999999999998</v>
      </c>
      <c r="E19" s="57" t="s">
        <v>80</v>
      </c>
      <c r="G19" s="45">
        <v>6</v>
      </c>
      <c r="H19" s="63">
        <v>44933</v>
      </c>
      <c r="I19" s="63">
        <v>45937</v>
      </c>
      <c r="K19" s="44"/>
    </row>
    <row r="20" spans="1:11" s="46" customFormat="1" ht="15" x14ac:dyDescent="0.25">
      <c r="A20" s="54" t="s">
        <v>81</v>
      </c>
      <c r="B20" s="46" t="s">
        <v>82</v>
      </c>
      <c r="C20" s="55">
        <v>25.7</v>
      </c>
      <c r="D20" s="56">
        <v>12.017899999999999</v>
      </c>
      <c r="E20" s="57" t="s">
        <v>51</v>
      </c>
      <c r="G20" s="45">
        <v>7</v>
      </c>
      <c r="H20" s="63">
        <v>44934</v>
      </c>
      <c r="I20" s="63">
        <v>45938</v>
      </c>
      <c r="K20" s="44"/>
    </row>
    <row r="21" spans="1:11" s="46" customFormat="1" ht="15" x14ac:dyDescent="0.25">
      <c r="A21" s="54" t="s">
        <v>83</v>
      </c>
      <c r="B21" s="46" t="s">
        <v>84</v>
      </c>
      <c r="C21" s="55">
        <v>16.100000000000001</v>
      </c>
      <c r="D21" s="56">
        <v>5.9297000000000004</v>
      </c>
      <c r="E21" s="57" t="s">
        <v>51</v>
      </c>
      <c r="G21" s="45">
        <v>8</v>
      </c>
      <c r="H21" s="63">
        <v>44935</v>
      </c>
      <c r="I21" s="63">
        <v>45939</v>
      </c>
      <c r="K21" s="44"/>
    </row>
    <row r="22" spans="1:11" s="46" customFormat="1" ht="15" x14ac:dyDescent="0.25">
      <c r="A22" s="58" t="s">
        <v>85</v>
      </c>
      <c r="B22" s="59" t="s">
        <v>86</v>
      </c>
      <c r="C22" s="60">
        <v>8.3000000000000007</v>
      </c>
      <c r="D22" s="61">
        <v>5.4322999999999997</v>
      </c>
      <c r="E22" s="62" t="s">
        <v>51</v>
      </c>
      <c r="G22" s="45">
        <v>9</v>
      </c>
      <c r="H22" s="63">
        <v>44936</v>
      </c>
      <c r="I22" s="63">
        <v>45940</v>
      </c>
      <c r="K22" s="44"/>
    </row>
    <row r="23" spans="1:11" s="46" customFormat="1" ht="15" x14ac:dyDescent="0.25">
      <c r="A23" s="54" t="s">
        <v>87</v>
      </c>
      <c r="B23" s="46" t="s">
        <v>88</v>
      </c>
      <c r="C23" s="55">
        <v>12.4</v>
      </c>
      <c r="D23" s="56">
        <v>66.525199999999998</v>
      </c>
      <c r="E23" s="57" t="s">
        <v>80</v>
      </c>
      <c r="G23" s="45">
        <v>10</v>
      </c>
      <c r="H23" s="63">
        <v>44937</v>
      </c>
      <c r="I23" s="63">
        <v>45941</v>
      </c>
      <c r="K23" s="44"/>
    </row>
    <row r="24" spans="1:11" s="46" customFormat="1" ht="15" x14ac:dyDescent="0.25">
      <c r="A24" s="54" t="s">
        <v>89</v>
      </c>
      <c r="B24" s="46" t="s">
        <v>90</v>
      </c>
      <c r="C24" s="55">
        <v>10.1</v>
      </c>
      <c r="D24" s="56">
        <v>7.1345999999999998</v>
      </c>
      <c r="E24" s="57" t="s">
        <v>51</v>
      </c>
      <c r="G24" s="45">
        <v>11</v>
      </c>
      <c r="H24" s="63">
        <v>44938</v>
      </c>
      <c r="I24" s="63">
        <v>45942</v>
      </c>
      <c r="K24" s="44"/>
    </row>
    <row r="25" spans="1:11" s="46" customFormat="1" ht="15" x14ac:dyDescent="0.25">
      <c r="A25" s="54" t="s">
        <v>91</v>
      </c>
      <c r="B25" s="46" t="s">
        <v>92</v>
      </c>
      <c r="C25" s="55">
        <v>12.3</v>
      </c>
      <c r="D25" s="56">
        <v>11.183</v>
      </c>
      <c r="E25" s="57" t="s">
        <v>56</v>
      </c>
      <c r="G25" s="45">
        <v>12</v>
      </c>
      <c r="H25" s="63">
        <v>44939</v>
      </c>
      <c r="I25" s="63">
        <v>45943</v>
      </c>
      <c r="K25" s="44"/>
    </row>
    <row r="26" spans="1:11" s="46" customFormat="1" ht="15" x14ac:dyDescent="0.25">
      <c r="A26" s="54" t="s">
        <v>94</v>
      </c>
      <c r="B26" s="46" t="s">
        <v>95</v>
      </c>
      <c r="C26" s="55">
        <v>4.9000000000000004</v>
      </c>
      <c r="D26" s="56">
        <v>8.1555</v>
      </c>
      <c r="E26" s="57" t="s">
        <v>80</v>
      </c>
      <c r="G26" s="45">
        <v>13</v>
      </c>
      <c r="H26" s="63">
        <v>44940</v>
      </c>
      <c r="I26" s="63">
        <v>45944</v>
      </c>
      <c r="K26" s="44"/>
    </row>
    <row r="27" spans="1:11" s="46" customFormat="1" ht="15" x14ac:dyDescent="0.25">
      <c r="A27" s="58" t="s">
        <v>96</v>
      </c>
      <c r="B27" s="59" t="s">
        <v>97</v>
      </c>
      <c r="C27" s="60">
        <v>1.7</v>
      </c>
      <c r="D27" s="61">
        <v>4.7413999999999996</v>
      </c>
      <c r="E27" s="62" t="s">
        <v>80</v>
      </c>
      <c r="G27" s="45">
        <v>14</v>
      </c>
      <c r="H27" s="63">
        <v>44941</v>
      </c>
      <c r="I27" s="63">
        <v>45945</v>
      </c>
      <c r="K27" s="44"/>
    </row>
    <row r="28" spans="1:11" s="46" customFormat="1" ht="15" x14ac:dyDescent="0.25">
      <c r="A28" s="54" t="s">
        <v>98</v>
      </c>
      <c r="B28" s="46" t="s">
        <v>1970</v>
      </c>
      <c r="C28" s="55">
        <v>8</v>
      </c>
      <c r="D28" s="56">
        <v>6.7122000000000002</v>
      </c>
      <c r="E28" s="57" t="s">
        <v>56</v>
      </c>
      <c r="G28" s="45">
        <v>15</v>
      </c>
      <c r="H28" s="63">
        <v>44942</v>
      </c>
      <c r="I28" s="63">
        <v>45946</v>
      </c>
      <c r="K28" s="44"/>
    </row>
    <row r="29" spans="1:11" s="46" customFormat="1" ht="15" x14ac:dyDescent="0.25">
      <c r="A29" s="54" t="s">
        <v>99</v>
      </c>
      <c r="B29" s="46" t="s">
        <v>100</v>
      </c>
      <c r="C29" s="55">
        <v>5</v>
      </c>
      <c r="D29" s="56">
        <v>3.9935</v>
      </c>
      <c r="E29" s="57" t="s">
        <v>56</v>
      </c>
      <c r="G29" s="45">
        <v>16</v>
      </c>
      <c r="H29" s="63">
        <v>44943</v>
      </c>
      <c r="I29" s="63">
        <v>45947</v>
      </c>
      <c r="K29" s="44"/>
    </row>
    <row r="30" spans="1:11" s="46" customFormat="1" ht="15" x14ac:dyDescent="0.25">
      <c r="A30" s="54" t="s">
        <v>101</v>
      </c>
      <c r="B30" s="46" t="s">
        <v>102</v>
      </c>
      <c r="C30" s="55">
        <v>6.7</v>
      </c>
      <c r="D30" s="56">
        <v>5.4992999999999999</v>
      </c>
      <c r="E30" s="57" t="s">
        <v>56</v>
      </c>
      <c r="G30" s="45">
        <v>17</v>
      </c>
      <c r="H30" s="63">
        <v>44944</v>
      </c>
      <c r="I30" s="63">
        <v>45948</v>
      </c>
      <c r="K30" s="44"/>
    </row>
    <row r="31" spans="1:11" s="46" customFormat="1" ht="15" x14ac:dyDescent="0.25">
      <c r="A31" s="54" t="s">
        <v>103</v>
      </c>
      <c r="B31" s="46" t="s">
        <v>104</v>
      </c>
      <c r="C31" s="55">
        <v>3.2</v>
      </c>
      <c r="D31" s="56">
        <v>4.1509</v>
      </c>
      <c r="E31" s="57" t="s">
        <v>56</v>
      </c>
      <c r="G31" s="45">
        <v>18</v>
      </c>
      <c r="H31" s="63">
        <v>44945</v>
      </c>
      <c r="I31" s="63">
        <v>45949</v>
      </c>
      <c r="K31" s="44"/>
    </row>
    <row r="32" spans="1:11" s="46" customFormat="1" ht="15" x14ac:dyDescent="0.25">
      <c r="A32" s="58" t="s">
        <v>105</v>
      </c>
      <c r="B32" s="59" t="s">
        <v>106</v>
      </c>
      <c r="C32" s="60">
        <v>1.8</v>
      </c>
      <c r="D32" s="61">
        <v>3.1602999999999999</v>
      </c>
      <c r="E32" s="62" t="s">
        <v>56</v>
      </c>
      <c r="G32" s="45">
        <v>19</v>
      </c>
      <c r="H32" s="63">
        <v>44946</v>
      </c>
      <c r="I32" s="63">
        <v>45950</v>
      </c>
      <c r="K32" s="44"/>
    </row>
    <row r="33" spans="1:11" s="46" customFormat="1" ht="15" x14ac:dyDescent="0.25">
      <c r="A33" s="54" t="s">
        <v>107</v>
      </c>
      <c r="B33" s="46" t="s">
        <v>108</v>
      </c>
      <c r="C33" s="55">
        <v>8.9</v>
      </c>
      <c r="D33" s="56">
        <v>5.6147</v>
      </c>
      <c r="E33" s="57" t="s">
        <v>56</v>
      </c>
      <c r="G33" s="45">
        <v>20</v>
      </c>
      <c r="H33" s="63">
        <v>44947</v>
      </c>
      <c r="I33" s="63">
        <v>45951</v>
      </c>
      <c r="K33" s="44"/>
    </row>
    <row r="34" spans="1:11" s="46" customFormat="1" ht="15" x14ac:dyDescent="0.25">
      <c r="A34" s="54" t="s">
        <v>109</v>
      </c>
      <c r="B34" s="46" t="s">
        <v>110</v>
      </c>
      <c r="C34" s="55">
        <v>4.5</v>
      </c>
      <c r="D34" s="56">
        <v>3.1608000000000001</v>
      </c>
      <c r="E34" s="57" t="s">
        <v>56</v>
      </c>
      <c r="G34" s="45">
        <v>21</v>
      </c>
      <c r="H34" s="63">
        <v>44948</v>
      </c>
      <c r="I34" s="63">
        <v>45952</v>
      </c>
      <c r="K34" s="44"/>
    </row>
    <row r="35" spans="1:11" s="46" customFormat="1" ht="15" x14ac:dyDescent="0.25">
      <c r="A35" s="54" t="s">
        <v>111</v>
      </c>
      <c r="B35" s="46" t="s">
        <v>112</v>
      </c>
      <c r="C35" s="55">
        <v>2.4</v>
      </c>
      <c r="D35" s="56">
        <v>1.9511000000000001</v>
      </c>
      <c r="E35" s="57" t="s">
        <v>56</v>
      </c>
      <c r="G35" s="45">
        <v>22</v>
      </c>
      <c r="H35" s="63">
        <v>44949</v>
      </c>
      <c r="I35" s="63">
        <v>45953</v>
      </c>
      <c r="K35" s="44"/>
    </row>
    <row r="36" spans="1:11" s="46" customFormat="1" ht="15" x14ac:dyDescent="0.25">
      <c r="A36" s="54" t="s">
        <v>113</v>
      </c>
      <c r="B36" s="46" t="s">
        <v>114</v>
      </c>
      <c r="C36" s="55">
        <v>6.1</v>
      </c>
      <c r="D36" s="56">
        <v>3.3447</v>
      </c>
      <c r="E36" s="57" t="s">
        <v>56</v>
      </c>
      <c r="G36" s="45">
        <v>23</v>
      </c>
      <c r="H36" s="63">
        <v>44950</v>
      </c>
      <c r="I36" s="63">
        <v>45954</v>
      </c>
      <c r="K36" s="44"/>
    </row>
    <row r="37" spans="1:11" s="46" customFormat="1" ht="15" x14ac:dyDescent="0.25">
      <c r="A37" s="58" t="s">
        <v>115</v>
      </c>
      <c r="B37" s="59" t="s">
        <v>116</v>
      </c>
      <c r="C37" s="60">
        <v>1.8</v>
      </c>
      <c r="D37" s="61">
        <v>2.0023</v>
      </c>
      <c r="E37" s="62" t="s">
        <v>135</v>
      </c>
      <c r="G37" s="45">
        <v>24</v>
      </c>
      <c r="H37" s="63">
        <v>44951</v>
      </c>
      <c r="I37" s="63">
        <v>45955</v>
      </c>
      <c r="K37" s="44"/>
    </row>
    <row r="38" spans="1:11" s="46" customFormat="1" ht="15" x14ac:dyDescent="0.25">
      <c r="A38" s="54" t="s">
        <v>117</v>
      </c>
      <c r="B38" s="46" t="s">
        <v>118</v>
      </c>
      <c r="C38" s="55">
        <v>1.3</v>
      </c>
      <c r="D38" s="56">
        <v>1.4361999999999999</v>
      </c>
      <c r="E38" s="57" t="s">
        <v>135</v>
      </c>
      <c r="G38" s="45">
        <v>25</v>
      </c>
      <c r="H38" s="63">
        <v>44952</v>
      </c>
      <c r="I38" s="63">
        <v>45956</v>
      </c>
      <c r="K38" s="44"/>
    </row>
    <row r="39" spans="1:11" s="46" customFormat="1" ht="15" x14ac:dyDescent="0.25">
      <c r="A39" s="54" t="s">
        <v>119</v>
      </c>
      <c r="B39" s="46" t="s">
        <v>120</v>
      </c>
      <c r="C39" s="55">
        <v>5</v>
      </c>
      <c r="D39" s="56">
        <v>3.5478999999999998</v>
      </c>
      <c r="E39" s="57" t="s">
        <v>56</v>
      </c>
      <c r="G39" s="45">
        <v>26</v>
      </c>
      <c r="H39" s="63">
        <v>44953</v>
      </c>
      <c r="I39" s="63">
        <v>45957</v>
      </c>
      <c r="K39" s="44"/>
    </row>
    <row r="40" spans="1:11" s="46" customFormat="1" ht="15" x14ac:dyDescent="0.25">
      <c r="A40" s="54" t="s">
        <v>121</v>
      </c>
      <c r="B40" s="46" t="s">
        <v>122</v>
      </c>
      <c r="C40" s="55">
        <v>2.2000000000000002</v>
      </c>
      <c r="D40" s="56">
        <v>2.6312000000000002</v>
      </c>
      <c r="E40" s="57" t="s">
        <v>56</v>
      </c>
      <c r="G40" s="45">
        <v>27</v>
      </c>
      <c r="H40" s="63">
        <v>44954</v>
      </c>
      <c r="I40" s="63">
        <v>45958</v>
      </c>
      <c r="K40" s="44"/>
    </row>
    <row r="41" spans="1:11" s="46" customFormat="1" ht="15" x14ac:dyDescent="0.25">
      <c r="A41" s="54" t="s">
        <v>123</v>
      </c>
      <c r="B41" s="46" t="s">
        <v>124</v>
      </c>
      <c r="C41" s="55">
        <v>1.3</v>
      </c>
      <c r="D41" s="56">
        <v>2.0499999999999998</v>
      </c>
      <c r="E41" s="57" t="s">
        <v>56</v>
      </c>
      <c r="G41" s="45">
        <v>28</v>
      </c>
      <c r="H41" s="63">
        <v>44955</v>
      </c>
      <c r="I41" s="63">
        <v>45959</v>
      </c>
      <c r="K41" s="44"/>
    </row>
    <row r="42" spans="1:11" s="46" customFormat="1" ht="15" x14ac:dyDescent="0.25">
      <c r="A42" s="58" t="s">
        <v>125</v>
      </c>
      <c r="B42" s="59" t="s">
        <v>126</v>
      </c>
      <c r="C42" s="60">
        <v>5.0999999999999996</v>
      </c>
      <c r="D42" s="61">
        <v>3.7593000000000001</v>
      </c>
      <c r="E42" s="62" t="s">
        <v>56</v>
      </c>
      <c r="G42" s="45">
        <v>29</v>
      </c>
      <c r="H42" s="63">
        <v>44956</v>
      </c>
      <c r="I42" s="63">
        <v>45960</v>
      </c>
      <c r="K42" s="44"/>
    </row>
    <row r="43" spans="1:11" s="46" customFormat="1" ht="15" x14ac:dyDescent="0.25">
      <c r="A43" s="54" t="s">
        <v>127</v>
      </c>
      <c r="B43" s="46" t="s">
        <v>128</v>
      </c>
      <c r="C43" s="55">
        <v>2.2999999999999998</v>
      </c>
      <c r="D43" s="56">
        <v>2.5347</v>
      </c>
      <c r="E43" s="57" t="s">
        <v>56</v>
      </c>
      <c r="G43" s="45">
        <v>30</v>
      </c>
      <c r="H43" s="63">
        <v>44957</v>
      </c>
      <c r="I43" s="63">
        <v>45961</v>
      </c>
      <c r="K43" s="44"/>
    </row>
    <row r="44" spans="1:11" s="46" customFormat="1" ht="15" x14ac:dyDescent="0.25">
      <c r="A44" s="54" t="s">
        <v>129</v>
      </c>
      <c r="B44" s="46" t="s">
        <v>130</v>
      </c>
      <c r="C44" s="55">
        <v>1.2</v>
      </c>
      <c r="D44" s="56">
        <v>1.8042</v>
      </c>
      <c r="E44" s="57" t="s">
        <v>56</v>
      </c>
      <c r="G44" s="45">
        <v>40</v>
      </c>
      <c r="H44" s="63">
        <v>44958</v>
      </c>
      <c r="I44" s="63">
        <v>45962</v>
      </c>
      <c r="K44" s="44"/>
    </row>
    <row r="45" spans="1:11" s="46" customFormat="1" ht="15" x14ac:dyDescent="0.25">
      <c r="A45" s="54" t="s">
        <v>131</v>
      </c>
      <c r="B45" s="46" t="s">
        <v>132</v>
      </c>
      <c r="C45" s="55">
        <v>5.4</v>
      </c>
      <c r="D45" s="56">
        <v>3.0548999999999999</v>
      </c>
      <c r="E45" s="57" t="s">
        <v>56</v>
      </c>
      <c r="G45" s="45">
        <v>41</v>
      </c>
      <c r="H45" s="63">
        <v>44959</v>
      </c>
      <c r="I45" s="63">
        <v>45963</v>
      </c>
      <c r="K45" s="44"/>
    </row>
    <row r="46" spans="1:11" s="46" customFormat="1" ht="15" x14ac:dyDescent="0.25">
      <c r="A46" s="54" t="s">
        <v>133</v>
      </c>
      <c r="B46" s="46" t="s">
        <v>134</v>
      </c>
      <c r="C46" s="55">
        <v>3.6</v>
      </c>
      <c r="D46" s="56">
        <v>2.5222000000000002</v>
      </c>
      <c r="E46" s="57" t="s">
        <v>56</v>
      </c>
      <c r="G46" s="45">
        <v>42</v>
      </c>
      <c r="H46" s="63">
        <v>44960</v>
      </c>
      <c r="I46" s="63">
        <v>45964</v>
      </c>
      <c r="K46" s="44"/>
    </row>
    <row r="47" spans="1:11" s="46" customFormat="1" ht="15" x14ac:dyDescent="0.25">
      <c r="A47" s="58" t="s">
        <v>136</v>
      </c>
      <c r="B47" s="59" t="s">
        <v>137</v>
      </c>
      <c r="C47" s="60">
        <v>2.2999999999999998</v>
      </c>
      <c r="D47" s="61">
        <v>2.177</v>
      </c>
      <c r="E47" s="62" t="s">
        <v>56</v>
      </c>
      <c r="G47" s="45">
        <v>43</v>
      </c>
      <c r="H47" s="63">
        <v>44961</v>
      </c>
      <c r="I47" s="63">
        <v>45965</v>
      </c>
      <c r="K47" s="44"/>
    </row>
    <row r="48" spans="1:11" s="46" customFormat="1" ht="15" x14ac:dyDescent="0.25">
      <c r="A48" s="54" t="s">
        <v>138</v>
      </c>
      <c r="B48" s="46" t="s">
        <v>139</v>
      </c>
      <c r="C48" s="55">
        <v>4.0999999999999996</v>
      </c>
      <c r="D48" s="56">
        <v>2.7902999999999998</v>
      </c>
      <c r="E48" s="57" t="s">
        <v>80</v>
      </c>
      <c r="G48" s="45">
        <v>50</v>
      </c>
      <c r="H48" s="63">
        <v>44962</v>
      </c>
      <c r="I48" s="63">
        <v>45966</v>
      </c>
      <c r="K48" s="44"/>
    </row>
    <row r="49" spans="1:11" s="46" customFormat="1" ht="15" x14ac:dyDescent="0.25">
      <c r="A49" s="54" t="s">
        <v>140</v>
      </c>
      <c r="B49" s="46" t="s">
        <v>141</v>
      </c>
      <c r="C49" s="55">
        <v>2.6</v>
      </c>
      <c r="D49" s="56">
        <v>1.5085</v>
      </c>
      <c r="E49" s="57" t="s">
        <v>80</v>
      </c>
      <c r="G49" s="45">
        <v>61</v>
      </c>
      <c r="H49" s="63">
        <v>44963</v>
      </c>
      <c r="I49" s="63">
        <v>45967</v>
      </c>
      <c r="K49" s="44"/>
    </row>
    <row r="50" spans="1:11" s="46" customFormat="1" ht="15" x14ac:dyDescent="0.25">
      <c r="A50" s="54" t="s">
        <v>142</v>
      </c>
      <c r="B50" s="46" t="s">
        <v>143</v>
      </c>
      <c r="C50" s="55">
        <v>3.8</v>
      </c>
      <c r="D50" s="56">
        <v>1.5818000000000001</v>
      </c>
      <c r="E50" s="57" t="s">
        <v>56</v>
      </c>
      <c r="G50" s="45">
        <v>62</v>
      </c>
      <c r="H50" s="63">
        <v>44964</v>
      </c>
      <c r="I50" s="63">
        <v>45968</v>
      </c>
      <c r="K50" s="44"/>
    </row>
    <row r="51" spans="1:11" s="46" customFormat="1" ht="15" x14ac:dyDescent="0.25">
      <c r="A51" s="54" t="s">
        <v>144</v>
      </c>
      <c r="B51" s="46" t="s">
        <v>145</v>
      </c>
      <c r="C51" s="55">
        <v>2.1</v>
      </c>
      <c r="D51" s="56">
        <v>0.74819999999999998</v>
      </c>
      <c r="E51" s="57" t="s">
        <v>56</v>
      </c>
      <c r="G51" s="45">
        <v>63</v>
      </c>
      <c r="H51" s="63">
        <v>44965</v>
      </c>
      <c r="I51" s="63">
        <v>45969</v>
      </c>
      <c r="K51" s="44"/>
    </row>
    <row r="52" spans="1:11" s="46" customFormat="1" ht="15" x14ac:dyDescent="0.25">
      <c r="A52" s="58" t="s">
        <v>146</v>
      </c>
      <c r="B52" s="59" t="s">
        <v>147</v>
      </c>
      <c r="C52" s="60">
        <v>5.9</v>
      </c>
      <c r="D52" s="61">
        <v>3.0920000000000001</v>
      </c>
      <c r="E52" s="62" t="s">
        <v>56</v>
      </c>
      <c r="G52" s="45">
        <v>65</v>
      </c>
      <c r="H52" s="63">
        <v>44966</v>
      </c>
      <c r="I52" s="63">
        <v>45970</v>
      </c>
      <c r="K52" s="44"/>
    </row>
    <row r="53" spans="1:11" s="46" customFormat="1" ht="15" x14ac:dyDescent="0.25">
      <c r="A53" s="54" t="s">
        <v>148</v>
      </c>
      <c r="B53" s="46" t="s">
        <v>149</v>
      </c>
      <c r="C53" s="55">
        <v>3.6</v>
      </c>
      <c r="D53" s="56">
        <v>1.5186999999999999</v>
      </c>
      <c r="E53" s="57" t="s">
        <v>56</v>
      </c>
      <c r="G53" s="45">
        <v>71</v>
      </c>
      <c r="H53" s="63">
        <v>44967</v>
      </c>
      <c r="I53" s="63">
        <v>45971</v>
      </c>
      <c r="K53" s="44"/>
    </row>
    <row r="54" spans="1:11" s="46" customFormat="1" ht="15" x14ac:dyDescent="0.25">
      <c r="A54" s="54" t="s">
        <v>150</v>
      </c>
      <c r="B54" s="46" t="s">
        <v>151</v>
      </c>
      <c r="C54" s="55">
        <v>4.5999999999999996</v>
      </c>
      <c r="D54" s="56">
        <v>2.6335999999999999</v>
      </c>
      <c r="E54" s="57" t="s">
        <v>80</v>
      </c>
      <c r="G54" s="45">
        <v>72</v>
      </c>
      <c r="H54" s="63">
        <v>44968</v>
      </c>
      <c r="I54" s="63">
        <v>45972</v>
      </c>
      <c r="K54" s="44"/>
    </row>
    <row r="55" spans="1:11" s="46" customFormat="1" ht="15" x14ac:dyDescent="0.25">
      <c r="A55" s="54" t="s">
        <v>152</v>
      </c>
      <c r="B55" s="46" t="s">
        <v>153</v>
      </c>
      <c r="C55" s="55">
        <v>3.6</v>
      </c>
      <c r="D55" s="56">
        <v>1.9116</v>
      </c>
      <c r="E55" s="57" t="s">
        <v>80</v>
      </c>
      <c r="G55" s="65"/>
      <c r="H55" s="63">
        <v>44969</v>
      </c>
      <c r="I55" s="63">
        <v>45973</v>
      </c>
      <c r="K55" s="44"/>
    </row>
    <row r="56" spans="1:11" s="46" customFormat="1" ht="15" x14ac:dyDescent="0.25">
      <c r="A56" s="54" t="s">
        <v>154</v>
      </c>
      <c r="B56" s="46" t="s">
        <v>155</v>
      </c>
      <c r="C56" s="55">
        <v>2.9</v>
      </c>
      <c r="D56" s="56">
        <v>1.4171</v>
      </c>
      <c r="E56" s="57" t="s">
        <v>80</v>
      </c>
      <c r="G56" s="65"/>
      <c r="H56" s="63">
        <v>44970</v>
      </c>
      <c r="I56" s="63">
        <v>45974</v>
      </c>
      <c r="K56" s="44"/>
    </row>
    <row r="57" spans="1:11" s="46" customFormat="1" ht="15" x14ac:dyDescent="0.25">
      <c r="A57" s="58" t="s">
        <v>156</v>
      </c>
      <c r="B57" s="59" t="s">
        <v>157</v>
      </c>
      <c r="C57" s="60">
        <v>6.8</v>
      </c>
      <c r="D57" s="61">
        <v>4.1372999999999998</v>
      </c>
      <c r="E57" s="62" t="s">
        <v>56</v>
      </c>
      <c r="G57" s="65"/>
      <c r="H57" s="63">
        <v>44971</v>
      </c>
      <c r="I57" s="63">
        <v>45975</v>
      </c>
      <c r="K57" s="44"/>
    </row>
    <row r="58" spans="1:11" s="46" customFormat="1" ht="15" x14ac:dyDescent="0.25">
      <c r="A58" s="54" t="s">
        <v>158</v>
      </c>
      <c r="B58" s="46" t="s">
        <v>159</v>
      </c>
      <c r="C58" s="55">
        <v>2.4</v>
      </c>
      <c r="D58" s="56">
        <v>2.0497000000000001</v>
      </c>
      <c r="E58" s="57" t="s">
        <v>56</v>
      </c>
      <c r="G58" s="65"/>
      <c r="H58" s="63">
        <v>44972</v>
      </c>
      <c r="I58" s="63">
        <v>45976</v>
      </c>
      <c r="K58" s="44"/>
    </row>
    <row r="59" spans="1:11" s="46" customFormat="1" ht="15" x14ac:dyDescent="0.25">
      <c r="A59" s="54" t="s">
        <v>160</v>
      </c>
      <c r="B59" s="46" t="s">
        <v>161</v>
      </c>
      <c r="C59" s="55">
        <v>2.1</v>
      </c>
      <c r="D59" s="56">
        <v>1.7782</v>
      </c>
      <c r="E59" s="57" t="s">
        <v>56</v>
      </c>
      <c r="G59" s="65"/>
      <c r="H59" s="63">
        <v>44973</v>
      </c>
      <c r="I59" s="63">
        <v>45977</v>
      </c>
      <c r="K59" s="44"/>
    </row>
    <row r="60" spans="1:11" s="46" customFormat="1" ht="15" x14ac:dyDescent="0.25">
      <c r="A60" s="54" t="s">
        <v>162</v>
      </c>
      <c r="B60" s="46" t="s">
        <v>163</v>
      </c>
      <c r="C60" s="55">
        <v>5.0999999999999996</v>
      </c>
      <c r="D60" s="56">
        <v>2.6387999999999998</v>
      </c>
      <c r="E60" s="57" t="s">
        <v>56</v>
      </c>
      <c r="G60" s="65"/>
      <c r="H60" s="63">
        <v>44974</v>
      </c>
      <c r="I60" s="63">
        <v>45978</v>
      </c>
      <c r="K60" s="44"/>
    </row>
    <row r="61" spans="1:11" s="46" customFormat="1" ht="15" x14ac:dyDescent="0.25">
      <c r="A61" s="54" t="s">
        <v>164</v>
      </c>
      <c r="B61" s="46" t="s">
        <v>165</v>
      </c>
      <c r="C61" s="55">
        <v>3</v>
      </c>
      <c r="D61" s="56">
        <v>1.3986000000000001</v>
      </c>
      <c r="E61" s="57" t="s">
        <v>56</v>
      </c>
      <c r="G61" s="65"/>
      <c r="H61" s="63">
        <v>44975</v>
      </c>
      <c r="I61" s="63">
        <v>45979</v>
      </c>
      <c r="K61" s="44"/>
    </row>
    <row r="62" spans="1:11" s="46" customFormat="1" ht="15" x14ac:dyDescent="0.25">
      <c r="A62" s="58" t="s">
        <v>166</v>
      </c>
      <c r="B62" s="59" t="s">
        <v>167</v>
      </c>
      <c r="C62" s="60">
        <v>1.9</v>
      </c>
      <c r="D62" s="61">
        <v>1.0583</v>
      </c>
      <c r="E62" s="62" t="s">
        <v>56</v>
      </c>
      <c r="G62" s="65"/>
      <c r="H62" s="63">
        <v>44976</v>
      </c>
      <c r="I62" s="63">
        <v>45980</v>
      </c>
      <c r="K62" s="44"/>
    </row>
    <row r="63" spans="1:11" s="46" customFormat="1" ht="15" x14ac:dyDescent="0.25">
      <c r="A63" s="54" t="s">
        <v>168</v>
      </c>
      <c r="B63" s="46" t="s">
        <v>1971</v>
      </c>
      <c r="C63" s="55">
        <v>3.4</v>
      </c>
      <c r="D63" s="56">
        <v>2.2627000000000002</v>
      </c>
      <c r="E63" s="57" t="s">
        <v>80</v>
      </c>
      <c r="G63" s="65"/>
      <c r="H63" s="63">
        <v>44977</v>
      </c>
      <c r="I63" s="63">
        <v>45981</v>
      </c>
      <c r="K63" s="44"/>
    </row>
    <row r="64" spans="1:11" s="46" customFormat="1" ht="15" x14ac:dyDescent="0.25">
      <c r="A64" s="54" t="s">
        <v>169</v>
      </c>
      <c r="B64" s="46" t="s">
        <v>1972</v>
      </c>
      <c r="C64" s="55">
        <v>1.8</v>
      </c>
      <c r="D64" s="56">
        <v>1.2223999999999999</v>
      </c>
      <c r="E64" s="57" t="s">
        <v>56</v>
      </c>
      <c r="G64" s="65"/>
      <c r="H64" s="63">
        <v>44978</v>
      </c>
      <c r="I64" s="63">
        <v>45982</v>
      </c>
      <c r="K64" s="44"/>
    </row>
    <row r="65" spans="1:11" s="46" customFormat="1" ht="15" x14ac:dyDescent="0.25">
      <c r="A65" s="54" t="s">
        <v>170</v>
      </c>
      <c r="B65" s="46" t="s">
        <v>171</v>
      </c>
      <c r="C65" s="55">
        <v>2</v>
      </c>
      <c r="D65" s="56">
        <v>1.0507</v>
      </c>
      <c r="E65" s="57" t="s">
        <v>56</v>
      </c>
      <c r="G65" s="65"/>
      <c r="H65" s="63">
        <v>44979</v>
      </c>
      <c r="I65" s="63">
        <v>45983</v>
      </c>
      <c r="K65" s="44"/>
    </row>
    <row r="66" spans="1:11" s="46" customFormat="1" ht="15" x14ac:dyDescent="0.25">
      <c r="A66" s="54" t="s">
        <v>172</v>
      </c>
      <c r="B66" s="46" t="s">
        <v>1973</v>
      </c>
      <c r="C66" s="55">
        <v>4.7</v>
      </c>
      <c r="D66" s="56">
        <v>1.9319</v>
      </c>
      <c r="E66" s="57" t="s">
        <v>56</v>
      </c>
      <c r="G66" s="65"/>
      <c r="H66" s="63">
        <v>44980</v>
      </c>
      <c r="I66" s="63">
        <v>45984</v>
      </c>
      <c r="K66" s="44"/>
    </row>
    <row r="67" spans="1:11" s="46" customFormat="1" ht="15" x14ac:dyDescent="0.25">
      <c r="A67" s="58" t="s">
        <v>173</v>
      </c>
      <c r="B67" s="59" t="s">
        <v>1974</v>
      </c>
      <c r="C67" s="60">
        <v>3.1</v>
      </c>
      <c r="D67" s="61">
        <v>1.2896000000000001</v>
      </c>
      <c r="E67" s="62" t="s">
        <v>135</v>
      </c>
      <c r="G67" s="65"/>
      <c r="H67" s="63">
        <v>44981</v>
      </c>
      <c r="I67" s="63">
        <v>45985</v>
      </c>
      <c r="K67" s="44"/>
    </row>
    <row r="68" spans="1:11" s="46" customFormat="1" ht="15" x14ac:dyDescent="0.25">
      <c r="A68" s="54" t="s">
        <v>174</v>
      </c>
      <c r="B68" s="46" t="s">
        <v>1975</v>
      </c>
      <c r="C68" s="55">
        <v>2.5</v>
      </c>
      <c r="D68" s="56">
        <v>0.92510000000000003</v>
      </c>
      <c r="E68" s="57" t="s">
        <v>135</v>
      </c>
      <c r="G68" s="65"/>
      <c r="H68" s="63">
        <v>44982</v>
      </c>
      <c r="I68" s="63">
        <v>45986</v>
      </c>
      <c r="K68" s="44"/>
    </row>
    <row r="69" spans="1:11" s="46" customFormat="1" ht="15" x14ac:dyDescent="0.25">
      <c r="A69" s="54" t="s">
        <v>175</v>
      </c>
      <c r="B69" s="46" t="s">
        <v>176</v>
      </c>
      <c r="C69" s="55">
        <v>3.8</v>
      </c>
      <c r="D69" s="56">
        <v>1.3996999999999999</v>
      </c>
      <c r="E69" s="57" t="s">
        <v>56</v>
      </c>
      <c r="G69" s="65"/>
      <c r="H69" s="63">
        <v>44983</v>
      </c>
      <c r="I69" s="63">
        <v>45987</v>
      </c>
      <c r="K69" s="44"/>
    </row>
    <row r="70" spans="1:11" s="46" customFormat="1" ht="15" x14ac:dyDescent="0.25">
      <c r="A70" s="54" t="s">
        <v>177</v>
      </c>
      <c r="B70" s="46" t="s">
        <v>178</v>
      </c>
      <c r="C70" s="55">
        <v>2.6</v>
      </c>
      <c r="D70" s="56">
        <v>1.0659000000000001</v>
      </c>
      <c r="E70" s="57" t="s">
        <v>56</v>
      </c>
      <c r="G70" s="65"/>
      <c r="H70" s="63">
        <v>44984</v>
      </c>
      <c r="I70" s="63">
        <v>45988</v>
      </c>
      <c r="K70" s="44"/>
    </row>
    <row r="71" spans="1:11" s="46" customFormat="1" ht="15" x14ac:dyDescent="0.25">
      <c r="A71" s="54" t="s">
        <v>179</v>
      </c>
      <c r="B71" s="46" t="s">
        <v>180</v>
      </c>
      <c r="C71" s="55">
        <v>4</v>
      </c>
      <c r="D71" s="56">
        <v>1.4636</v>
      </c>
      <c r="E71" s="57" t="s">
        <v>56</v>
      </c>
      <c r="G71" s="65"/>
      <c r="H71" s="63">
        <v>44985</v>
      </c>
      <c r="I71" s="63">
        <v>45989</v>
      </c>
      <c r="K71" s="44"/>
    </row>
    <row r="72" spans="1:11" s="46" customFormat="1" ht="15" x14ac:dyDescent="0.25">
      <c r="A72" s="58" t="s">
        <v>181</v>
      </c>
      <c r="B72" s="59" t="s">
        <v>182</v>
      </c>
      <c r="C72" s="60">
        <v>2.2999999999999998</v>
      </c>
      <c r="D72" s="61">
        <v>1.0295000000000001</v>
      </c>
      <c r="E72" s="62" t="s">
        <v>56</v>
      </c>
      <c r="G72" s="65"/>
      <c r="H72" s="63">
        <v>44986</v>
      </c>
      <c r="I72" s="63">
        <v>45990</v>
      </c>
      <c r="K72" s="44"/>
    </row>
    <row r="73" spans="1:11" s="46" customFormat="1" ht="15" x14ac:dyDescent="0.25">
      <c r="A73" s="54" t="s">
        <v>183</v>
      </c>
      <c r="B73" s="46" t="s">
        <v>184</v>
      </c>
      <c r="C73" s="55">
        <v>5.6</v>
      </c>
      <c r="D73" s="56">
        <v>2.4586999999999999</v>
      </c>
      <c r="E73" s="57" t="s">
        <v>56</v>
      </c>
      <c r="G73" s="65"/>
      <c r="H73" s="63">
        <v>44987</v>
      </c>
      <c r="I73" s="63">
        <v>45991</v>
      </c>
      <c r="K73" s="44"/>
    </row>
    <row r="74" spans="1:11" s="46" customFormat="1" ht="15" x14ac:dyDescent="0.25">
      <c r="A74" s="54" t="s">
        <v>185</v>
      </c>
      <c r="B74" s="46" t="s">
        <v>186</v>
      </c>
      <c r="C74" s="55">
        <v>3.6</v>
      </c>
      <c r="D74" s="56">
        <v>1.2468999999999999</v>
      </c>
      <c r="E74" s="57" t="s">
        <v>56</v>
      </c>
      <c r="G74" s="65"/>
      <c r="H74" s="63">
        <v>44988</v>
      </c>
      <c r="I74" s="63">
        <v>45992</v>
      </c>
      <c r="K74" s="44"/>
    </row>
    <row r="75" spans="1:11" s="46" customFormat="1" ht="15" x14ac:dyDescent="0.25">
      <c r="A75" s="54" t="s">
        <v>187</v>
      </c>
      <c r="B75" s="46" t="s">
        <v>188</v>
      </c>
      <c r="C75" s="55">
        <v>3.8</v>
      </c>
      <c r="D75" s="56">
        <v>2.7867999999999999</v>
      </c>
      <c r="E75" s="57" t="s">
        <v>56</v>
      </c>
      <c r="G75" s="65"/>
      <c r="H75" s="63">
        <v>44989</v>
      </c>
      <c r="I75" s="63">
        <v>45993</v>
      </c>
      <c r="K75" s="44"/>
    </row>
    <row r="76" spans="1:11" s="46" customFormat="1" ht="15" x14ac:dyDescent="0.25">
      <c r="A76" s="54" t="s">
        <v>189</v>
      </c>
      <c r="B76" s="46" t="s">
        <v>190</v>
      </c>
      <c r="C76" s="55">
        <v>2.8</v>
      </c>
      <c r="D76" s="56">
        <v>1.6362000000000001</v>
      </c>
      <c r="E76" s="57" t="s">
        <v>56</v>
      </c>
      <c r="G76" s="65"/>
      <c r="H76" s="63">
        <v>44990</v>
      </c>
      <c r="I76" s="63">
        <v>45994</v>
      </c>
      <c r="K76" s="44"/>
    </row>
    <row r="77" spans="1:11" s="46" customFormat="1" ht="15" x14ac:dyDescent="0.25">
      <c r="A77" s="58" t="s">
        <v>191</v>
      </c>
      <c r="B77" s="59" t="s">
        <v>192</v>
      </c>
      <c r="C77" s="60">
        <v>1.7</v>
      </c>
      <c r="D77" s="61">
        <v>1.0409999999999999</v>
      </c>
      <c r="E77" s="62" t="s">
        <v>56</v>
      </c>
      <c r="G77" s="65"/>
      <c r="H77" s="63">
        <v>44991</v>
      </c>
      <c r="I77" s="63">
        <v>45995</v>
      </c>
      <c r="K77" s="44"/>
    </row>
    <row r="78" spans="1:11" s="46" customFormat="1" ht="15" x14ac:dyDescent="0.25">
      <c r="A78" s="54" t="s">
        <v>193</v>
      </c>
      <c r="B78" s="46" t="s">
        <v>194</v>
      </c>
      <c r="C78" s="55">
        <v>3.3</v>
      </c>
      <c r="D78" s="56">
        <v>1.4657</v>
      </c>
      <c r="E78" s="57" t="s">
        <v>56</v>
      </c>
      <c r="G78" s="65"/>
      <c r="H78" s="63">
        <v>44992</v>
      </c>
      <c r="I78" s="63">
        <v>45996</v>
      </c>
      <c r="K78" s="44"/>
    </row>
    <row r="79" spans="1:11" s="46" customFormat="1" ht="15" x14ac:dyDescent="0.25">
      <c r="A79" s="54" t="s">
        <v>195</v>
      </c>
      <c r="B79" s="46" t="s">
        <v>196</v>
      </c>
      <c r="C79" s="55">
        <v>2.2999999999999998</v>
      </c>
      <c r="D79" s="56">
        <v>1.2110000000000001</v>
      </c>
      <c r="E79" s="57" t="s">
        <v>56</v>
      </c>
      <c r="G79" s="65"/>
      <c r="H79" s="63">
        <v>44993</v>
      </c>
      <c r="I79" s="63">
        <v>45997</v>
      </c>
      <c r="K79" s="44"/>
    </row>
    <row r="80" spans="1:11" s="46" customFormat="1" ht="15" x14ac:dyDescent="0.25">
      <c r="A80" s="54" t="s">
        <v>197</v>
      </c>
      <c r="B80" s="46" t="s">
        <v>198</v>
      </c>
      <c r="C80" s="55">
        <v>1.6</v>
      </c>
      <c r="D80" s="56">
        <v>0.82120000000000004</v>
      </c>
      <c r="E80" s="57" t="s">
        <v>56</v>
      </c>
      <c r="G80" s="65"/>
      <c r="H80" s="63">
        <v>44994</v>
      </c>
      <c r="I80" s="63">
        <v>45998</v>
      </c>
      <c r="K80" s="44"/>
    </row>
    <row r="81" spans="1:11" s="46" customFormat="1" ht="15" x14ac:dyDescent="0.25">
      <c r="A81" s="54" t="s">
        <v>199</v>
      </c>
      <c r="B81" s="46" t="s">
        <v>200</v>
      </c>
      <c r="C81" s="55">
        <v>3.4</v>
      </c>
      <c r="D81" s="56">
        <v>2.0825</v>
      </c>
      <c r="E81" s="57" t="s">
        <v>80</v>
      </c>
      <c r="G81" s="65"/>
      <c r="H81" s="63">
        <v>44995</v>
      </c>
      <c r="I81" s="63">
        <v>45999</v>
      </c>
      <c r="K81" s="44"/>
    </row>
    <row r="82" spans="1:11" s="46" customFormat="1" ht="15" x14ac:dyDescent="0.25">
      <c r="A82" s="58" t="s">
        <v>201</v>
      </c>
      <c r="B82" s="59" t="s">
        <v>202</v>
      </c>
      <c r="C82" s="60">
        <v>2.5</v>
      </c>
      <c r="D82" s="61">
        <v>1.6924999999999999</v>
      </c>
      <c r="E82" s="62" t="s">
        <v>80</v>
      </c>
      <c r="G82" s="65"/>
      <c r="H82" s="63">
        <v>44996</v>
      </c>
      <c r="I82" s="63">
        <v>46000</v>
      </c>
      <c r="K82" s="44"/>
    </row>
    <row r="83" spans="1:11" s="46" customFormat="1" ht="15" x14ac:dyDescent="0.25">
      <c r="A83" s="54" t="s">
        <v>203</v>
      </c>
      <c r="B83" s="46" t="s">
        <v>204</v>
      </c>
      <c r="C83" s="55">
        <v>1.9</v>
      </c>
      <c r="D83" s="56">
        <v>1.2683</v>
      </c>
      <c r="E83" s="57" t="s">
        <v>80</v>
      </c>
      <c r="G83" s="65"/>
      <c r="H83" s="63">
        <v>44997</v>
      </c>
      <c r="I83" s="63">
        <v>46001</v>
      </c>
      <c r="K83" s="44"/>
    </row>
    <row r="84" spans="1:11" s="46" customFormat="1" ht="15" x14ac:dyDescent="0.25">
      <c r="A84" s="54" t="s">
        <v>205</v>
      </c>
      <c r="B84" s="46" t="s">
        <v>206</v>
      </c>
      <c r="C84" s="55">
        <v>3.7</v>
      </c>
      <c r="D84" s="56">
        <v>2.1848999999999998</v>
      </c>
      <c r="E84" s="57" t="s">
        <v>56</v>
      </c>
      <c r="G84" s="65"/>
      <c r="H84" s="63">
        <v>44998</v>
      </c>
      <c r="I84" s="63">
        <v>46002</v>
      </c>
      <c r="K84" s="44"/>
    </row>
    <row r="85" spans="1:11" s="46" customFormat="1" ht="15" x14ac:dyDescent="0.25">
      <c r="A85" s="54" t="s">
        <v>207</v>
      </c>
      <c r="B85" s="46" t="s">
        <v>208</v>
      </c>
      <c r="C85" s="55">
        <v>2.4</v>
      </c>
      <c r="D85" s="56">
        <v>1.2253000000000001</v>
      </c>
      <c r="E85" s="57" t="s">
        <v>56</v>
      </c>
      <c r="G85" s="65"/>
      <c r="H85" s="63">
        <v>44999</v>
      </c>
      <c r="I85" s="63">
        <v>46003</v>
      </c>
      <c r="K85" s="44"/>
    </row>
    <row r="86" spans="1:11" s="46" customFormat="1" ht="15" x14ac:dyDescent="0.25">
      <c r="A86" s="54" t="s">
        <v>209</v>
      </c>
      <c r="B86" s="46" t="s">
        <v>210</v>
      </c>
      <c r="C86" s="55">
        <v>2</v>
      </c>
      <c r="D86" s="56">
        <v>1.0039</v>
      </c>
      <c r="E86" s="57" t="s">
        <v>56</v>
      </c>
      <c r="G86" s="65"/>
      <c r="H86" s="63">
        <v>45000</v>
      </c>
      <c r="I86" s="63">
        <v>46004</v>
      </c>
      <c r="K86" s="44"/>
    </row>
    <row r="87" spans="1:11" s="46" customFormat="1" ht="15" x14ac:dyDescent="0.25">
      <c r="A87" s="58" t="s">
        <v>211</v>
      </c>
      <c r="B87" s="59" t="s">
        <v>212</v>
      </c>
      <c r="C87" s="60">
        <v>7.4</v>
      </c>
      <c r="D87" s="61">
        <v>4.2691999999999997</v>
      </c>
      <c r="E87" s="62" t="s">
        <v>514</v>
      </c>
      <c r="G87" s="65"/>
      <c r="H87" s="63">
        <v>45001</v>
      </c>
      <c r="I87" s="63">
        <v>46005</v>
      </c>
      <c r="K87" s="44"/>
    </row>
    <row r="88" spans="1:11" s="46" customFormat="1" ht="15" x14ac:dyDescent="0.25">
      <c r="A88" s="54" t="s">
        <v>213</v>
      </c>
      <c r="B88" s="46" t="s">
        <v>214</v>
      </c>
      <c r="C88" s="55">
        <v>6.8</v>
      </c>
      <c r="D88" s="56">
        <v>2.4262999999999999</v>
      </c>
      <c r="E88" s="57" t="s">
        <v>514</v>
      </c>
      <c r="G88" s="65"/>
      <c r="H88" s="63">
        <v>45002</v>
      </c>
      <c r="I88" s="63">
        <v>46006</v>
      </c>
      <c r="K88" s="44"/>
    </row>
    <row r="89" spans="1:11" s="46" customFormat="1" ht="15" x14ac:dyDescent="0.25">
      <c r="A89" s="54" t="s">
        <v>215</v>
      </c>
      <c r="B89" s="46" t="s">
        <v>216</v>
      </c>
      <c r="C89" s="55">
        <v>5.6</v>
      </c>
      <c r="D89" s="56">
        <v>1.7403</v>
      </c>
      <c r="E89" s="57" t="s">
        <v>1976</v>
      </c>
      <c r="G89" s="65"/>
      <c r="H89" s="63">
        <v>45003</v>
      </c>
      <c r="I89" s="63">
        <v>46007</v>
      </c>
      <c r="K89" s="44"/>
    </row>
    <row r="90" spans="1:11" s="46" customFormat="1" ht="15" x14ac:dyDescent="0.25">
      <c r="A90" s="54" t="s">
        <v>218</v>
      </c>
      <c r="B90" s="46" t="s">
        <v>219</v>
      </c>
      <c r="C90" s="55">
        <v>9.9</v>
      </c>
      <c r="D90" s="56">
        <v>3.3509000000000002</v>
      </c>
      <c r="E90" s="57" t="s">
        <v>56</v>
      </c>
      <c r="G90" s="65"/>
      <c r="H90" s="63">
        <v>45004</v>
      </c>
      <c r="I90" s="63">
        <v>46008</v>
      </c>
      <c r="K90" s="44"/>
    </row>
    <row r="91" spans="1:11" s="46" customFormat="1" ht="15" x14ac:dyDescent="0.25">
      <c r="A91" s="54" t="s">
        <v>220</v>
      </c>
      <c r="B91" s="46" t="s">
        <v>221</v>
      </c>
      <c r="C91" s="55">
        <v>5</v>
      </c>
      <c r="D91" s="56">
        <v>2.1768000000000001</v>
      </c>
      <c r="E91" s="57" t="s">
        <v>135</v>
      </c>
      <c r="G91" s="65"/>
      <c r="H91" s="63">
        <v>45005</v>
      </c>
      <c r="I91" s="63">
        <v>46009</v>
      </c>
      <c r="K91" s="44"/>
    </row>
    <row r="92" spans="1:11" s="46" customFormat="1" ht="15" x14ac:dyDescent="0.25">
      <c r="A92" s="58" t="s">
        <v>222</v>
      </c>
      <c r="B92" s="59" t="s">
        <v>223</v>
      </c>
      <c r="C92" s="60">
        <v>3.8</v>
      </c>
      <c r="D92" s="61">
        <v>1.5613999999999999</v>
      </c>
      <c r="E92" s="62" t="s">
        <v>217</v>
      </c>
      <c r="G92" s="65"/>
      <c r="H92" s="63">
        <v>45006</v>
      </c>
      <c r="I92" s="63">
        <v>46010</v>
      </c>
      <c r="K92" s="44"/>
    </row>
    <row r="93" spans="1:11" s="46" customFormat="1" ht="15" x14ac:dyDescent="0.25">
      <c r="A93" s="54" t="s">
        <v>224</v>
      </c>
      <c r="B93" s="46" t="s">
        <v>225</v>
      </c>
      <c r="C93" s="55">
        <v>3.2</v>
      </c>
      <c r="D93" s="56">
        <v>1.4954000000000001</v>
      </c>
      <c r="E93" s="57" t="s">
        <v>56</v>
      </c>
      <c r="G93" s="65"/>
      <c r="H93" s="63">
        <v>45007</v>
      </c>
      <c r="I93" s="63">
        <v>46011</v>
      </c>
      <c r="K93" s="44"/>
    </row>
    <row r="94" spans="1:11" s="46" customFormat="1" ht="15" x14ac:dyDescent="0.25">
      <c r="A94" s="54" t="s">
        <v>226</v>
      </c>
      <c r="B94" s="46" t="s">
        <v>227</v>
      </c>
      <c r="C94" s="55">
        <v>2</v>
      </c>
      <c r="D94" s="56">
        <v>0.71230000000000004</v>
      </c>
      <c r="E94" s="57" t="s">
        <v>56</v>
      </c>
      <c r="G94" s="65"/>
      <c r="H94" s="63">
        <v>45008</v>
      </c>
      <c r="I94" s="63">
        <v>46012</v>
      </c>
      <c r="K94" s="44"/>
    </row>
    <row r="95" spans="1:11" s="46" customFormat="1" ht="15" x14ac:dyDescent="0.25">
      <c r="A95" s="54" t="s">
        <v>228</v>
      </c>
      <c r="B95" s="46" t="s">
        <v>229</v>
      </c>
      <c r="C95" s="55">
        <v>4.0999999999999996</v>
      </c>
      <c r="D95" s="56">
        <v>1.6821999999999999</v>
      </c>
      <c r="E95" s="57" t="s">
        <v>56</v>
      </c>
      <c r="G95" s="65"/>
      <c r="H95" s="63">
        <v>45009</v>
      </c>
      <c r="I95" s="63">
        <v>46013</v>
      </c>
      <c r="K95" s="44"/>
    </row>
    <row r="96" spans="1:11" s="46" customFormat="1" ht="15" x14ac:dyDescent="0.25">
      <c r="A96" s="54" t="s">
        <v>230</v>
      </c>
      <c r="B96" s="46" t="s">
        <v>231</v>
      </c>
      <c r="C96" s="55">
        <v>1.9</v>
      </c>
      <c r="D96" s="56">
        <v>0.8518</v>
      </c>
      <c r="E96" s="57" t="s">
        <v>56</v>
      </c>
      <c r="G96" s="65"/>
      <c r="H96" s="63">
        <v>45010</v>
      </c>
      <c r="I96" s="63">
        <v>46014</v>
      </c>
      <c r="K96" s="44"/>
    </row>
    <row r="97" spans="1:11" s="46" customFormat="1" ht="15" x14ac:dyDescent="0.25">
      <c r="A97" s="58" t="s">
        <v>232</v>
      </c>
      <c r="B97" s="59" t="s">
        <v>233</v>
      </c>
      <c r="C97" s="60">
        <v>4.7</v>
      </c>
      <c r="D97" s="61">
        <v>3.6221000000000001</v>
      </c>
      <c r="E97" s="62" t="s">
        <v>80</v>
      </c>
      <c r="G97" s="65"/>
      <c r="H97" s="63">
        <v>45011</v>
      </c>
      <c r="I97" s="63">
        <v>46015</v>
      </c>
      <c r="K97" s="44"/>
    </row>
    <row r="98" spans="1:11" s="46" customFormat="1" ht="15" x14ac:dyDescent="0.25">
      <c r="A98" s="54" t="s">
        <v>234</v>
      </c>
      <c r="B98" s="46" t="s">
        <v>235</v>
      </c>
      <c r="C98" s="55">
        <v>2.2999999999999998</v>
      </c>
      <c r="D98" s="56">
        <v>2.0842999999999998</v>
      </c>
      <c r="E98" s="57" t="s">
        <v>80</v>
      </c>
      <c r="G98" s="65"/>
      <c r="H98" s="63">
        <v>45012</v>
      </c>
      <c r="I98" s="63">
        <v>46016</v>
      </c>
      <c r="K98" s="44"/>
    </row>
    <row r="99" spans="1:11" s="46" customFormat="1" ht="15" x14ac:dyDescent="0.25">
      <c r="A99" s="54" t="s">
        <v>236</v>
      </c>
      <c r="B99" s="46" t="s">
        <v>237</v>
      </c>
      <c r="C99" s="55">
        <v>3.7</v>
      </c>
      <c r="D99" s="56">
        <v>1.9670000000000001</v>
      </c>
      <c r="E99" s="57" t="s">
        <v>56</v>
      </c>
      <c r="G99" s="65"/>
      <c r="H99" s="63">
        <v>45013</v>
      </c>
      <c r="I99" s="63">
        <v>46017</v>
      </c>
      <c r="K99" s="44"/>
    </row>
    <row r="100" spans="1:11" s="46" customFormat="1" ht="15" x14ac:dyDescent="0.25">
      <c r="A100" s="54" t="s">
        <v>238</v>
      </c>
      <c r="B100" s="46" t="s">
        <v>239</v>
      </c>
      <c r="C100" s="55">
        <v>4</v>
      </c>
      <c r="D100" s="56">
        <v>2.0503</v>
      </c>
      <c r="E100" s="57" t="s">
        <v>56</v>
      </c>
      <c r="G100" s="65"/>
      <c r="H100" s="63">
        <v>45014</v>
      </c>
      <c r="I100" s="63">
        <v>46018</v>
      </c>
      <c r="K100" s="44"/>
    </row>
    <row r="101" spans="1:11" s="46" customFormat="1" ht="15" x14ac:dyDescent="0.25">
      <c r="A101" s="54" t="s">
        <v>240</v>
      </c>
      <c r="B101" s="46" t="s">
        <v>241</v>
      </c>
      <c r="C101" s="55">
        <v>1.9</v>
      </c>
      <c r="D101" s="56">
        <v>1.6713</v>
      </c>
      <c r="E101" s="57" t="s">
        <v>80</v>
      </c>
      <c r="G101" s="65"/>
      <c r="H101" s="63">
        <v>45015</v>
      </c>
      <c r="I101" s="63">
        <v>46019</v>
      </c>
      <c r="K101" s="44"/>
    </row>
    <row r="102" spans="1:11" s="46" customFormat="1" ht="15" x14ac:dyDescent="0.25">
      <c r="A102" s="58" t="s">
        <v>242</v>
      </c>
      <c r="B102" s="59" t="s">
        <v>243</v>
      </c>
      <c r="C102" s="60">
        <v>4</v>
      </c>
      <c r="D102" s="61">
        <v>1.1181000000000001</v>
      </c>
      <c r="E102" s="62" t="s">
        <v>135</v>
      </c>
      <c r="G102" s="65"/>
      <c r="H102" s="63">
        <v>45016</v>
      </c>
      <c r="I102" s="63">
        <v>46020</v>
      </c>
      <c r="K102" s="44"/>
    </row>
    <row r="103" spans="1:11" s="46" customFormat="1" ht="15" x14ac:dyDescent="0.25">
      <c r="A103" s="54" t="s">
        <v>244</v>
      </c>
      <c r="B103" s="46" t="s">
        <v>245</v>
      </c>
      <c r="C103" s="55">
        <v>3.2</v>
      </c>
      <c r="D103" s="56">
        <v>0.67859999999999998</v>
      </c>
      <c r="E103" s="57" t="s">
        <v>217</v>
      </c>
      <c r="G103" s="65"/>
      <c r="H103" s="63">
        <v>45017</v>
      </c>
      <c r="I103" s="63">
        <v>46021</v>
      </c>
      <c r="K103" s="44"/>
    </row>
    <row r="104" spans="1:11" s="46" customFormat="1" ht="15" x14ac:dyDescent="0.25">
      <c r="A104" s="54" t="s">
        <v>246</v>
      </c>
      <c r="B104" s="46" t="s">
        <v>247</v>
      </c>
      <c r="C104" s="55">
        <v>2.2000000000000002</v>
      </c>
      <c r="D104" s="56">
        <v>0.97499999999999998</v>
      </c>
      <c r="E104" s="57" t="s">
        <v>56</v>
      </c>
      <c r="G104" s="65"/>
      <c r="H104" s="63">
        <v>45018</v>
      </c>
      <c r="I104" s="63">
        <v>46022</v>
      </c>
      <c r="K104" s="44"/>
    </row>
    <row r="105" spans="1:11" s="46" customFormat="1" ht="15" x14ac:dyDescent="0.25">
      <c r="A105" s="54" t="s">
        <v>248</v>
      </c>
      <c r="B105" s="46" t="s">
        <v>249</v>
      </c>
      <c r="C105" s="55">
        <v>3.2</v>
      </c>
      <c r="D105" s="56">
        <v>1.6489</v>
      </c>
      <c r="E105" s="57" t="s">
        <v>80</v>
      </c>
      <c r="G105" s="65"/>
      <c r="H105" s="63">
        <v>45019</v>
      </c>
      <c r="I105" s="63">
        <v>46023</v>
      </c>
      <c r="K105" s="44"/>
    </row>
    <row r="106" spans="1:11" s="46" customFormat="1" ht="15" x14ac:dyDescent="0.25">
      <c r="A106" s="54" t="s">
        <v>250</v>
      </c>
      <c r="B106" s="46" t="s">
        <v>251</v>
      </c>
      <c r="C106" s="55">
        <v>2.9</v>
      </c>
      <c r="D106" s="56">
        <v>0.90390000000000004</v>
      </c>
      <c r="E106" s="57" t="s">
        <v>56</v>
      </c>
      <c r="G106" s="65"/>
      <c r="H106" s="63">
        <v>45020</v>
      </c>
      <c r="I106" s="63">
        <v>46024</v>
      </c>
      <c r="K106" s="44"/>
    </row>
    <row r="107" spans="1:11" s="46" customFormat="1" ht="15" x14ac:dyDescent="0.25">
      <c r="A107" s="58" t="s">
        <v>252</v>
      </c>
      <c r="B107" s="59" t="s">
        <v>253</v>
      </c>
      <c r="C107" s="60">
        <v>3.6</v>
      </c>
      <c r="D107" s="61">
        <v>3.3431000000000002</v>
      </c>
      <c r="E107" s="62" t="s">
        <v>80</v>
      </c>
      <c r="G107" s="65"/>
      <c r="H107" s="63">
        <v>45021</v>
      </c>
      <c r="I107" s="63">
        <v>46025</v>
      </c>
      <c r="K107" s="44"/>
    </row>
    <row r="108" spans="1:11" s="46" customFormat="1" ht="15" x14ac:dyDescent="0.25">
      <c r="A108" s="54" t="s">
        <v>254</v>
      </c>
      <c r="B108" s="46" t="s">
        <v>255</v>
      </c>
      <c r="C108" s="55">
        <v>1.3</v>
      </c>
      <c r="D108" s="56">
        <v>1.5641</v>
      </c>
      <c r="E108" s="57" t="s">
        <v>80</v>
      </c>
      <c r="G108" s="65"/>
      <c r="H108" s="63">
        <v>45022</v>
      </c>
      <c r="I108" s="63">
        <v>46026</v>
      </c>
      <c r="K108" s="44"/>
    </row>
    <row r="109" spans="1:11" s="46" customFormat="1" ht="15" x14ac:dyDescent="0.25">
      <c r="A109" s="54" t="s">
        <v>256</v>
      </c>
      <c r="B109" s="46" t="s">
        <v>257</v>
      </c>
      <c r="C109" s="55">
        <v>3.4</v>
      </c>
      <c r="D109" s="56">
        <v>2.3003999999999998</v>
      </c>
      <c r="E109" s="57" t="s">
        <v>80</v>
      </c>
      <c r="G109" s="65"/>
      <c r="H109" s="63">
        <v>45023</v>
      </c>
      <c r="I109" s="63">
        <v>46027</v>
      </c>
      <c r="K109" s="44"/>
    </row>
    <row r="110" spans="1:11" s="46" customFormat="1" ht="15" x14ac:dyDescent="0.25">
      <c r="A110" s="54" t="s">
        <v>258</v>
      </c>
      <c r="B110" s="46" t="s">
        <v>259</v>
      </c>
      <c r="C110" s="55">
        <v>1.6</v>
      </c>
      <c r="D110" s="56">
        <v>1.3652</v>
      </c>
      <c r="E110" s="57" t="s">
        <v>80</v>
      </c>
      <c r="G110" s="65"/>
      <c r="H110" s="63">
        <v>45024</v>
      </c>
      <c r="I110" s="63">
        <v>46028</v>
      </c>
      <c r="K110" s="44"/>
    </row>
    <row r="111" spans="1:11" s="46" customFormat="1" ht="15" x14ac:dyDescent="0.25">
      <c r="A111" s="54" t="s">
        <v>260</v>
      </c>
      <c r="B111" s="46" t="s">
        <v>261</v>
      </c>
      <c r="C111" s="55">
        <v>2</v>
      </c>
      <c r="D111" s="56">
        <v>1.9036999999999999</v>
      </c>
      <c r="E111" s="57" t="s">
        <v>80</v>
      </c>
      <c r="G111" s="65"/>
      <c r="H111" s="63">
        <v>45025</v>
      </c>
      <c r="I111" s="63">
        <v>46029</v>
      </c>
      <c r="K111" s="44"/>
    </row>
    <row r="112" spans="1:11" s="46" customFormat="1" ht="15" x14ac:dyDescent="0.25">
      <c r="A112" s="58" t="s">
        <v>262</v>
      </c>
      <c r="B112" s="59" t="s">
        <v>263</v>
      </c>
      <c r="C112" s="60">
        <v>7.6</v>
      </c>
      <c r="D112" s="61">
        <v>5.5663999999999998</v>
      </c>
      <c r="E112" s="62" t="s">
        <v>56</v>
      </c>
      <c r="G112" s="65"/>
      <c r="H112" s="63">
        <v>45026</v>
      </c>
      <c r="I112" s="63">
        <v>46030</v>
      </c>
      <c r="K112" s="44"/>
    </row>
    <row r="113" spans="1:11" s="46" customFormat="1" ht="15" x14ac:dyDescent="0.25">
      <c r="A113" s="54" t="s">
        <v>264</v>
      </c>
      <c r="B113" s="46" t="s">
        <v>265</v>
      </c>
      <c r="C113" s="55">
        <v>3</v>
      </c>
      <c r="D113" s="56">
        <v>3.1888999999999998</v>
      </c>
      <c r="E113" s="57" t="s">
        <v>56</v>
      </c>
      <c r="G113" s="65"/>
      <c r="H113" s="63">
        <v>45027</v>
      </c>
      <c r="I113" s="63">
        <v>46031</v>
      </c>
      <c r="K113" s="44"/>
    </row>
    <row r="114" spans="1:11" s="46" customFormat="1" ht="15" x14ac:dyDescent="0.25">
      <c r="A114" s="54" t="s">
        <v>266</v>
      </c>
      <c r="B114" s="46" t="s">
        <v>267</v>
      </c>
      <c r="C114" s="55">
        <v>2.2999999999999998</v>
      </c>
      <c r="D114" s="56">
        <v>2.7452999999999999</v>
      </c>
      <c r="E114" s="57" t="s">
        <v>56</v>
      </c>
      <c r="G114" s="65"/>
      <c r="H114" s="63">
        <v>45028</v>
      </c>
      <c r="I114" s="63">
        <v>46032</v>
      </c>
      <c r="K114" s="44"/>
    </row>
    <row r="115" spans="1:11" s="46" customFormat="1" ht="15" x14ac:dyDescent="0.25">
      <c r="A115" s="54" t="s">
        <v>268</v>
      </c>
      <c r="B115" s="46" t="s">
        <v>269</v>
      </c>
      <c r="C115" s="55">
        <v>4.9000000000000004</v>
      </c>
      <c r="D115" s="56">
        <v>3.8386</v>
      </c>
      <c r="E115" s="57" t="s">
        <v>56</v>
      </c>
      <c r="G115" s="65"/>
      <c r="H115" s="63">
        <v>45029</v>
      </c>
      <c r="I115" s="63">
        <v>46033</v>
      </c>
      <c r="K115" s="44"/>
    </row>
    <row r="116" spans="1:11" s="46" customFormat="1" ht="15" x14ac:dyDescent="0.25">
      <c r="A116" s="54" t="s">
        <v>270</v>
      </c>
      <c r="B116" s="46" t="s">
        <v>271</v>
      </c>
      <c r="C116" s="55">
        <v>2.6</v>
      </c>
      <c r="D116" s="56">
        <v>1.6563000000000001</v>
      </c>
      <c r="E116" s="57" t="s">
        <v>56</v>
      </c>
      <c r="G116" s="65"/>
      <c r="H116" s="63">
        <v>45030</v>
      </c>
      <c r="I116" s="63">
        <v>46034</v>
      </c>
      <c r="K116" s="44"/>
    </row>
    <row r="117" spans="1:11" s="46" customFormat="1" ht="15" x14ac:dyDescent="0.25">
      <c r="A117" s="58" t="s">
        <v>272</v>
      </c>
      <c r="B117" s="59" t="s">
        <v>273</v>
      </c>
      <c r="C117" s="60">
        <v>2.2000000000000002</v>
      </c>
      <c r="D117" s="61">
        <v>1.2442</v>
      </c>
      <c r="E117" s="62" t="s">
        <v>56</v>
      </c>
      <c r="G117" s="65"/>
      <c r="H117" s="63">
        <v>45031</v>
      </c>
      <c r="I117" s="63">
        <v>46035</v>
      </c>
      <c r="K117" s="44"/>
    </row>
    <row r="118" spans="1:11" s="46" customFormat="1" ht="15" x14ac:dyDescent="0.25">
      <c r="A118" s="54" t="s">
        <v>274</v>
      </c>
      <c r="B118" s="46" t="s">
        <v>275</v>
      </c>
      <c r="C118" s="55">
        <v>5.7</v>
      </c>
      <c r="D118" s="56">
        <v>2.1042000000000001</v>
      </c>
      <c r="E118" s="57" t="s">
        <v>56</v>
      </c>
      <c r="G118" s="65"/>
      <c r="H118" s="63">
        <v>45032</v>
      </c>
      <c r="I118" s="63">
        <v>46036</v>
      </c>
      <c r="K118" s="44"/>
    </row>
    <row r="119" spans="1:11" s="46" customFormat="1" ht="15" x14ac:dyDescent="0.25">
      <c r="A119" s="54" t="s">
        <v>276</v>
      </c>
      <c r="B119" s="46" t="s">
        <v>277</v>
      </c>
      <c r="C119" s="55">
        <v>3.8</v>
      </c>
      <c r="D119" s="56">
        <v>1.2927</v>
      </c>
      <c r="E119" s="57" t="s">
        <v>56</v>
      </c>
      <c r="G119" s="65"/>
      <c r="H119" s="63">
        <v>45033</v>
      </c>
      <c r="I119" s="63">
        <v>46037</v>
      </c>
      <c r="K119" s="44"/>
    </row>
    <row r="120" spans="1:11" s="46" customFormat="1" ht="15" x14ac:dyDescent="0.25">
      <c r="A120" s="54" t="s">
        <v>278</v>
      </c>
      <c r="B120" s="46" t="s">
        <v>279</v>
      </c>
      <c r="C120" s="55">
        <v>1.9</v>
      </c>
      <c r="D120" s="56">
        <v>1.228</v>
      </c>
      <c r="E120" s="57" t="s">
        <v>80</v>
      </c>
      <c r="G120" s="65"/>
      <c r="H120" s="63">
        <v>45034</v>
      </c>
      <c r="I120" s="63">
        <v>46038</v>
      </c>
      <c r="K120" s="44"/>
    </row>
    <row r="121" spans="1:11" s="46" customFormat="1" ht="15" x14ac:dyDescent="0.25">
      <c r="A121" s="54" t="s">
        <v>280</v>
      </c>
      <c r="B121" s="46" t="s">
        <v>281</v>
      </c>
      <c r="C121" s="55">
        <v>1.7</v>
      </c>
      <c r="D121" s="56">
        <v>0.80589999999999995</v>
      </c>
      <c r="E121" s="57" t="s">
        <v>56</v>
      </c>
      <c r="G121" s="65"/>
      <c r="H121" s="63">
        <v>45035</v>
      </c>
      <c r="I121" s="63">
        <v>46039</v>
      </c>
      <c r="K121" s="44"/>
    </row>
    <row r="122" spans="1:11" s="46" customFormat="1" ht="15" x14ac:dyDescent="0.25">
      <c r="A122" s="58" t="s">
        <v>282</v>
      </c>
      <c r="B122" s="59" t="s">
        <v>283</v>
      </c>
      <c r="C122" s="60">
        <v>3.4</v>
      </c>
      <c r="D122" s="61">
        <v>2.0512000000000001</v>
      </c>
      <c r="E122" s="62" t="s">
        <v>80</v>
      </c>
      <c r="G122" s="65"/>
      <c r="H122" s="63">
        <v>45036</v>
      </c>
      <c r="I122" s="63">
        <v>46040</v>
      </c>
      <c r="K122" s="44"/>
    </row>
    <row r="123" spans="1:11" s="46" customFormat="1" ht="15" x14ac:dyDescent="0.25">
      <c r="A123" s="54" t="s">
        <v>284</v>
      </c>
      <c r="B123" s="46" t="s">
        <v>285</v>
      </c>
      <c r="C123" s="55">
        <v>2.1</v>
      </c>
      <c r="D123" s="56">
        <v>1.1307</v>
      </c>
      <c r="E123" s="57" t="s">
        <v>80</v>
      </c>
      <c r="G123" s="65"/>
      <c r="H123" s="63">
        <v>45037</v>
      </c>
      <c r="I123" s="63">
        <v>46041</v>
      </c>
      <c r="K123" s="44"/>
    </row>
    <row r="124" spans="1:11" s="46" customFormat="1" ht="15" x14ac:dyDescent="0.25">
      <c r="A124" s="54" t="s">
        <v>286</v>
      </c>
      <c r="B124" s="46" t="s">
        <v>287</v>
      </c>
      <c r="C124" s="55">
        <v>2.8</v>
      </c>
      <c r="D124" s="56">
        <v>0.91759999999999997</v>
      </c>
      <c r="E124" s="57" t="s">
        <v>56</v>
      </c>
      <c r="G124" s="65"/>
      <c r="H124" s="63">
        <v>45038</v>
      </c>
      <c r="I124" s="63">
        <v>46042</v>
      </c>
      <c r="K124" s="44"/>
    </row>
    <row r="125" spans="1:11" s="46" customFormat="1" ht="15" x14ac:dyDescent="0.25">
      <c r="A125" s="54" t="s">
        <v>288</v>
      </c>
      <c r="B125" s="46" t="s">
        <v>289</v>
      </c>
      <c r="C125" s="55">
        <v>2</v>
      </c>
      <c r="D125" s="56">
        <v>0.59919999999999995</v>
      </c>
      <c r="E125" s="57" t="s">
        <v>56</v>
      </c>
      <c r="G125" s="65"/>
      <c r="H125" s="63">
        <v>45039</v>
      </c>
      <c r="I125" s="63">
        <v>46043</v>
      </c>
      <c r="K125" s="44"/>
    </row>
    <row r="126" spans="1:11" s="46" customFormat="1" ht="15" x14ac:dyDescent="0.25">
      <c r="A126" s="54" t="s">
        <v>290</v>
      </c>
      <c r="B126" s="46" t="s">
        <v>291</v>
      </c>
      <c r="C126" s="55">
        <v>4.2</v>
      </c>
      <c r="D126" s="56">
        <v>1.4454</v>
      </c>
      <c r="E126" s="57" t="s">
        <v>56</v>
      </c>
      <c r="G126" s="65"/>
      <c r="H126" s="63">
        <v>45040</v>
      </c>
      <c r="I126" s="63">
        <v>46044</v>
      </c>
      <c r="K126" s="44"/>
    </row>
    <row r="127" spans="1:11" s="46" customFormat="1" ht="15" x14ac:dyDescent="0.25">
      <c r="A127" s="58" t="s">
        <v>292</v>
      </c>
      <c r="B127" s="59" t="s">
        <v>293</v>
      </c>
      <c r="C127" s="60">
        <v>3.2</v>
      </c>
      <c r="D127" s="61">
        <v>1.1064000000000001</v>
      </c>
      <c r="E127" s="62" t="s">
        <v>56</v>
      </c>
      <c r="G127" s="65"/>
      <c r="H127" s="63">
        <v>45041</v>
      </c>
      <c r="I127" s="63">
        <v>46045</v>
      </c>
      <c r="K127" s="44"/>
    </row>
    <row r="128" spans="1:11" s="46" customFormat="1" ht="15" x14ac:dyDescent="0.25">
      <c r="A128" s="54" t="s">
        <v>294</v>
      </c>
      <c r="B128" s="46" t="s">
        <v>295</v>
      </c>
      <c r="C128" s="55">
        <v>1.9</v>
      </c>
      <c r="D128" s="56">
        <v>0.71540000000000004</v>
      </c>
      <c r="E128" s="57" t="s">
        <v>56</v>
      </c>
      <c r="G128" s="65"/>
      <c r="H128" s="63">
        <v>45042</v>
      </c>
      <c r="I128" s="63">
        <v>46046</v>
      </c>
      <c r="K128" s="44"/>
    </row>
    <row r="129" spans="1:11" s="46" customFormat="1" ht="15" x14ac:dyDescent="0.25">
      <c r="A129" s="54" t="s">
        <v>296</v>
      </c>
      <c r="B129" s="46" t="s">
        <v>297</v>
      </c>
      <c r="C129" s="55">
        <v>4.3</v>
      </c>
      <c r="D129" s="56">
        <v>1.7927</v>
      </c>
      <c r="E129" s="57" t="s">
        <v>56</v>
      </c>
      <c r="G129" s="65"/>
      <c r="H129" s="63">
        <v>45043</v>
      </c>
      <c r="I129" s="63">
        <v>46047</v>
      </c>
      <c r="K129" s="44"/>
    </row>
    <row r="130" spans="1:11" s="46" customFormat="1" ht="15" x14ac:dyDescent="0.25">
      <c r="A130" s="54" t="s">
        <v>298</v>
      </c>
      <c r="B130" s="46" t="s">
        <v>299</v>
      </c>
      <c r="C130" s="55">
        <v>2.5</v>
      </c>
      <c r="D130" s="56">
        <v>0.86329999999999996</v>
      </c>
      <c r="E130" s="57" t="s">
        <v>56</v>
      </c>
      <c r="G130" s="65"/>
      <c r="H130" s="63">
        <v>45044</v>
      </c>
      <c r="I130" s="63">
        <v>46048</v>
      </c>
      <c r="K130" s="44"/>
    </row>
    <row r="131" spans="1:11" s="46" customFormat="1" ht="15" x14ac:dyDescent="0.25">
      <c r="A131" s="54" t="s">
        <v>300</v>
      </c>
      <c r="B131" s="46" t="s">
        <v>301</v>
      </c>
      <c r="C131" s="55">
        <v>1.8</v>
      </c>
      <c r="D131" s="56">
        <v>0.67979999999999996</v>
      </c>
      <c r="E131" s="57" t="s">
        <v>56</v>
      </c>
      <c r="G131" s="65"/>
      <c r="H131" s="63">
        <v>45045</v>
      </c>
      <c r="I131" s="63">
        <v>46049</v>
      </c>
      <c r="K131" s="44"/>
    </row>
    <row r="132" spans="1:11" s="46" customFormat="1" ht="15" x14ac:dyDescent="0.25">
      <c r="A132" s="58" t="s">
        <v>302</v>
      </c>
      <c r="B132" s="59" t="s">
        <v>303</v>
      </c>
      <c r="C132" s="60">
        <v>7.2</v>
      </c>
      <c r="D132" s="61">
        <v>4.3833000000000002</v>
      </c>
      <c r="E132" s="62" t="s">
        <v>56</v>
      </c>
      <c r="G132" s="65"/>
      <c r="H132" s="63">
        <v>45046</v>
      </c>
      <c r="I132" s="63">
        <v>46050</v>
      </c>
      <c r="K132" s="44"/>
    </row>
    <row r="133" spans="1:11" s="46" customFormat="1" ht="15" x14ac:dyDescent="0.25">
      <c r="A133" s="54" t="s">
        <v>304</v>
      </c>
      <c r="B133" s="46" t="s">
        <v>305</v>
      </c>
      <c r="C133" s="55">
        <v>4.3</v>
      </c>
      <c r="D133" s="56">
        <v>3.2450000000000001</v>
      </c>
      <c r="E133" s="57" t="s">
        <v>56</v>
      </c>
      <c r="G133" s="65"/>
      <c r="H133" s="63">
        <v>45047</v>
      </c>
      <c r="I133" s="63">
        <v>46051</v>
      </c>
      <c r="K133" s="44"/>
    </row>
    <row r="134" spans="1:11" s="46" customFormat="1" ht="15" x14ac:dyDescent="0.25">
      <c r="A134" s="54" t="s">
        <v>306</v>
      </c>
      <c r="B134" s="46" t="s">
        <v>307</v>
      </c>
      <c r="C134" s="55">
        <v>2.7</v>
      </c>
      <c r="D134" s="56">
        <v>2.5366</v>
      </c>
      <c r="E134" s="57" t="s">
        <v>56</v>
      </c>
      <c r="G134" s="65"/>
      <c r="H134" s="63">
        <v>45048</v>
      </c>
      <c r="I134" s="63">
        <v>46052</v>
      </c>
      <c r="K134" s="44"/>
    </row>
    <row r="135" spans="1:11" s="46" customFormat="1" ht="15" x14ac:dyDescent="0.25">
      <c r="A135" s="54" t="s">
        <v>308</v>
      </c>
      <c r="B135" s="46" t="s">
        <v>309</v>
      </c>
      <c r="C135" s="55">
        <v>7.2</v>
      </c>
      <c r="D135" s="56">
        <v>3.4773999999999998</v>
      </c>
      <c r="E135" s="57" t="s">
        <v>56</v>
      </c>
      <c r="G135" s="65"/>
      <c r="H135" s="63">
        <v>45049</v>
      </c>
      <c r="I135" s="63">
        <v>46053</v>
      </c>
      <c r="K135" s="44"/>
    </row>
    <row r="136" spans="1:11" s="46" customFormat="1" ht="15" x14ac:dyDescent="0.25">
      <c r="A136" s="54" t="s">
        <v>310</v>
      </c>
      <c r="B136" s="46" t="s">
        <v>311</v>
      </c>
      <c r="C136" s="55">
        <v>4.2</v>
      </c>
      <c r="D136" s="56">
        <v>2.3384999999999998</v>
      </c>
      <c r="E136" s="57" t="s">
        <v>56</v>
      </c>
      <c r="G136" s="65"/>
      <c r="H136" s="63">
        <v>45050</v>
      </c>
      <c r="I136" s="63">
        <v>46054</v>
      </c>
      <c r="K136" s="44"/>
    </row>
    <row r="137" spans="1:11" s="46" customFormat="1" ht="15" x14ac:dyDescent="0.25">
      <c r="A137" s="58" t="s">
        <v>312</v>
      </c>
      <c r="B137" s="59" t="s">
        <v>313</v>
      </c>
      <c r="C137" s="60">
        <v>2.2999999999999998</v>
      </c>
      <c r="D137" s="61">
        <v>1.605</v>
      </c>
      <c r="E137" s="62" t="s">
        <v>56</v>
      </c>
      <c r="G137" s="65"/>
      <c r="H137" s="63">
        <v>45051</v>
      </c>
      <c r="I137" s="63">
        <v>46055</v>
      </c>
      <c r="K137" s="44"/>
    </row>
    <row r="138" spans="1:11" s="46" customFormat="1" ht="15" x14ac:dyDescent="0.25">
      <c r="A138" s="54" t="s">
        <v>314</v>
      </c>
      <c r="B138" s="46" t="s">
        <v>315</v>
      </c>
      <c r="C138" s="55">
        <v>3.8</v>
      </c>
      <c r="D138" s="56">
        <v>4.5854999999999997</v>
      </c>
      <c r="E138" s="57" t="s">
        <v>80</v>
      </c>
      <c r="G138" s="65"/>
      <c r="H138" s="63">
        <v>45052</v>
      </c>
      <c r="I138" s="63">
        <v>46056</v>
      </c>
      <c r="K138" s="44"/>
    </row>
    <row r="139" spans="1:11" s="46" customFormat="1" ht="15" x14ac:dyDescent="0.25">
      <c r="A139" s="54" t="s">
        <v>316</v>
      </c>
      <c r="B139" s="46" t="s">
        <v>317</v>
      </c>
      <c r="C139" s="55">
        <v>4.2</v>
      </c>
      <c r="D139" s="56">
        <v>1.6796</v>
      </c>
      <c r="E139" s="57" t="s">
        <v>56</v>
      </c>
      <c r="G139" s="65"/>
      <c r="H139" s="63">
        <v>45053</v>
      </c>
      <c r="I139" s="63">
        <v>46057</v>
      </c>
      <c r="K139" s="44"/>
    </row>
    <row r="140" spans="1:11" s="46" customFormat="1" ht="15" x14ac:dyDescent="0.25">
      <c r="A140" s="54" t="s">
        <v>318</v>
      </c>
      <c r="B140" s="46" t="s">
        <v>319</v>
      </c>
      <c r="C140" s="55">
        <v>2.7</v>
      </c>
      <c r="D140" s="56">
        <v>1.1375</v>
      </c>
      <c r="E140" s="57" t="s">
        <v>56</v>
      </c>
      <c r="G140" s="65"/>
      <c r="H140" s="63">
        <v>45054</v>
      </c>
      <c r="I140" s="63">
        <v>46058</v>
      </c>
      <c r="K140" s="44"/>
    </row>
    <row r="141" spans="1:11" s="46" customFormat="1" ht="15" x14ac:dyDescent="0.25">
      <c r="A141" s="54" t="s">
        <v>320</v>
      </c>
      <c r="B141" s="46" t="s">
        <v>321</v>
      </c>
      <c r="C141" s="55">
        <v>4.3</v>
      </c>
      <c r="D141" s="56">
        <v>1.5888</v>
      </c>
      <c r="E141" s="57" t="s">
        <v>56</v>
      </c>
      <c r="G141" s="65"/>
      <c r="H141" s="63">
        <v>45055</v>
      </c>
      <c r="I141" s="63">
        <v>46059</v>
      </c>
      <c r="K141" s="44"/>
    </row>
    <row r="142" spans="1:11" s="46" customFormat="1" ht="15" x14ac:dyDescent="0.25">
      <c r="A142" s="58" t="s">
        <v>322</v>
      </c>
      <c r="B142" s="59" t="s">
        <v>323</v>
      </c>
      <c r="C142" s="60">
        <v>3.3</v>
      </c>
      <c r="D142" s="61">
        <v>1.0854999999999999</v>
      </c>
      <c r="E142" s="62" t="s">
        <v>56</v>
      </c>
      <c r="G142" s="65"/>
      <c r="H142" s="63">
        <v>45056</v>
      </c>
      <c r="I142" s="63">
        <v>46060</v>
      </c>
      <c r="K142" s="44"/>
    </row>
    <row r="143" spans="1:11" s="46" customFormat="1" ht="15" x14ac:dyDescent="0.25">
      <c r="A143" s="54" t="s">
        <v>324</v>
      </c>
      <c r="B143" s="46" t="s">
        <v>325</v>
      </c>
      <c r="C143" s="55">
        <v>2.2000000000000002</v>
      </c>
      <c r="D143" s="56">
        <v>0.82069999999999999</v>
      </c>
      <c r="E143" s="57" t="s">
        <v>56</v>
      </c>
      <c r="G143" s="65"/>
      <c r="H143" s="63">
        <v>45057</v>
      </c>
      <c r="I143" s="63">
        <v>46061</v>
      </c>
      <c r="K143" s="44"/>
    </row>
    <row r="144" spans="1:11" s="46" customFormat="1" ht="15" x14ac:dyDescent="0.25">
      <c r="A144" s="54" t="s">
        <v>326</v>
      </c>
      <c r="B144" s="46" t="s">
        <v>327</v>
      </c>
      <c r="C144" s="55">
        <v>5.9</v>
      </c>
      <c r="D144" s="56">
        <v>2.3542999999999998</v>
      </c>
      <c r="E144" s="57" t="s">
        <v>56</v>
      </c>
      <c r="G144" s="65"/>
      <c r="H144" s="63">
        <v>45058</v>
      </c>
      <c r="I144" s="63">
        <v>46062</v>
      </c>
      <c r="K144" s="44"/>
    </row>
    <row r="145" spans="1:11" s="46" customFormat="1" ht="15" x14ac:dyDescent="0.25">
      <c r="A145" s="54" t="s">
        <v>328</v>
      </c>
      <c r="B145" s="46" t="s">
        <v>329</v>
      </c>
      <c r="C145" s="55">
        <v>4.4000000000000004</v>
      </c>
      <c r="D145" s="56">
        <v>1.6248</v>
      </c>
      <c r="E145" s="57" t="s">
        <v>56</v>
      </c>
      <c r="G145" s="65"/>
      <c r="H145" s="63">
        <v>45059</v>
      </c>
      <c r="I145" s="63">
        <v>46063</v>
      </c>
      <c r="K145" s="44"/>
    </row>
    <row r="146" spans="1:11" s="46" customFormat="1" ht="15" x14ac:dyDescent="0.25">
      <c r="A146" s="54" t="s">
        <v>330</v>
      </c>
      <c r="B146" s="46" t="s">
        <v>331</v>
      </c>
      <c r="C146" s="55">
        <v>2.2000000000000002</v>
      </c>
      <c r="D146" s="56">
        <v>1.1612</v>
      </c>
      <c r="E146" s="57" t="s">
        <v>80</v>
      </c>
      <c r="G146" s="65"/>
      <c r="H146" s="63">
        <v>45060</v>
      </c>
      <c r="I146" s="63">
        <v>46064</v>
      </c>
      <c r="K146" s="44"/>
    </row>
    <row r="147" spans="1:11" s="46" customFormat="1" ht="15" x14ac:dyDescent="0.25">
      <c r="A147" s="58" t="s">
        <v>332</v>
      </c>
      <c r="B147" s="59" t="s">
        <v>333</v>
      </c>
      <c r="C147" s="60">
        <v>4.0999999999999996</v>
      </c>
      <c r="D147" s="61">
        <v>1.5145</v>
      </c>
      <c r="E147" s="62" t="s">
        <v>56</v>
      </c>
      <c r="G147" s="65"/>
      <c r="H147" s="63">
        <v>45061</v>
      </c>
      <c r="I147" s="63">
        <v>46065</v>
      </c>
      <c r="K147" s="44"/>
    </row>
    <row r="148" spans="1:11" s="46" customFormat="1" ht="15" x14ac:dyDescent="0.25">
      <c r="A148" s="54" t="s">
        <v>334</v>
      </c>
      <c r="B148" s="46" t="s">
        <v>335</v>
      </c>
      <c r="C148" s="55">
        <v>3</v>
      </c>
      <c r="D148" s="56">
        <v>1.2904</v>
      </c>
      <c r="E148" s="57" t="s">
        <v>93</v>
      </c>
      <c r="G148" s="65"/>
      <c r="H148" s="63">
        <v>45062</v>
      </c>
      <c r="I148" s="63">
        <v>46066</v>
      </c>
      <c r="K148" s="44"/>
    </row>
    <row r="149" spans="1:11" s="46" customFormat="1" ht="15" x14ac:dyDescent="0.25">
      <c r="A149" s="54" t="s">
        <v>336</v>
      </c>
      <c r="B149" s="46" t="s">
        <v>337</v>
      </c>
      <c r="C149" s="55">
        <v>2.2999999999999998</v>
      </c>
      <c r="D149" s="56">
        <v>0.92549999999999999</v>
      </c>
      <c r="E149" s="57" t="s">
        <v>23</v>
      </c>
      <c r="G149" s="65"/>
      <c r="H149" s="63">
        <v>45063</v>
      </c>
      <c r="I149" s="63">
        <v>46067</v>
      </c>
      <c r="K149" s="44"/>
    </row>
    <row r="150" spans="1:11" s="46" customFormat="1" ht="15" x14ac:dyDescent="0.25">
      <c r="A150" s="54" t="s">
        <v>338</v>
      </c>
      <c r="B150" s="46" t="s">
        <v>339</v>
      </c>
      <c r="C150" s="55">
        <v>4.3</v>
      </c>
      <c r="D150" s="56">
        <v>1.4145000000000001</v>
      </c>
      <c r="E150" s="57" t="s">
        <v>56</v>
      </c>
      <c r="G150" s="65"/>
      <c r="H150" s="63">
        <v>45064</v>
      </c>
      <c r="I150" s="63">
        <v>46068</v>
      </c>
      <c r="K150" s="44"/>
    </row>
    <row r="151" spans="1:11" s="46" customFormat="1" ht="15" x14ac:dyDescent="0.25">
      <c r="A151" s="54" t="s">
        <v>340</v>
      </c>
      <c r="B151" s="46" t="s">
        <v>341</v>
      </c>
      <c r="C151" s="55">
        <v>3.4</v>
      </c>
      <c r="D151" s="56">
        <v>1.1416999999999999</v>
      </c>
      <c r="E151" s="57" t="s">
        <v>135</v>
      </c>
      <c r="G151" s="65"/>
      <c r="H151" s="63">
        <v>45065</v>
      </c>
      <c r="I151" s="63">
        <v>46069</v>
      </c>
      <c r="K151" s="44"/>
    </row>
    <row r="152" spans="1:11" s="46" customFormat="1" ht="15" x14ac:dyDescent="0.25">
      <c r="A152" s="58" t="s">
        <v>342</v>
      </c>
      <c r="B152" s="59" t="s">
        <v>343</v>
      </c>
      <c r="C152" s="60">
        <v>2.1</v>
      </c>
      <c r="D152" s="61">
        <v>0.81889999999999996</v>
      </c>
      <c r="E152" s="62" t="s">
        <v>217</v>
      </c>
      <c r="G152" s="65"/>
      <c r="H152" s="63">
        <v>45066</v>
      </c>
      <c r="I152" s="63">
        <v>46070</v>
      </c>
      <c r="K152" s="44"/>
    </row>
    <row r="153" spans="1:11" s="46" customFormat="1" ht="15" x14ac:dyDescent="0.25">
      <c r="A153" s="54" t="s">
        <v>344</v>
      </c>
      <c r="B153" s="46" t="s">
        <v>345</v>
      </c>
      <c r="C153" s="55">
        <v>3.5</v>
      </c>
      <c r="D153" s="56">
        <v>1.1947000000000001</v>
      </c>
      <c r="E153" s="57" t="s">
        <v>56</v>
      </c>
      <c r="G153" s="65"/>
      <c r="H153" s="63">
        <v>45067</v>
      </c>
      <c r="I153" s="63">
        <v>46071</v>
      </c>
      <c r="K153" s="44"/>
    </row>
    <row r="154" spans="1:11" s="46" customFormat="1" ht="15" x14ac:dyDescent="0.25">
      <c r="A154" s="54" t="s">
        <v>346</v>
      </c>
      <c r="B154" s="46" t="s">
        <v>347</v>
      </c>
      <c r="C154" s="55">
        <v>3.6</v>
      </c>
      <c r="D154" s="56">
        <v>1.2770999999999999</v>
      </c>
      <c r="E154" s="57" t="s">
        <v>56</v>
      </c>
      <c r="G154" s="65"/>
      <c r="H154" s="63">
        <v>45068</v>
      </c>
      <c r="I154" s="63">
        <v>46072</v>
      </c>
      <c r="K154" s="44"/>
    </row>
    <row r="155" spans="1:11" s="46" customFormat="1" ht="15" x14ac:dyDescent="0.25">
      <c r="A155" s="54" t="s">
        <v>348</v>
      </c>
      <c r="B155" s="46" t="s">
        <v>349</v>
      </c>
      <c r="C155" s="55">
        <v>3</v>
      </c>
      <c r="D155" s="56">
        <v>1.0663</v>
      </c>
      <c r="E155" s="57" t="s">
        <v>56</v>
      </c>
      <c r="G155" s="65"/>
      <c r="H155" s="63">
        <v>45069</v>
      </c>
      <c r="I155" s="63">
        <v>46073</v>
      </c>
      <c r="K155" s="44"/>
    </row>
    <row r="156" spans="1:11" s="46" customFormat="1" ht="15" x14ac:dyDescent="0.25">
      <c r="A156" s="54" t="s">
        <v>350</v>
      </c>
      <c r="B156" s="46" t="s">
        <v>351</v>
      </c>
      <c r="C156" s="55">
        <v>2.4</v>
      </c>
      <c r="D156" s="56">
        <v>0.71319999999999995</v>
      </c>
      <c r="E156" s="57" t="s">
        <v>56</v>
      </c>
      <c r="G156" s="65"/>
      <c r="H156" s="63">
        <v>45070</v>
      </c>
      <c r="I156" s="63">
        <v>46074</v>
      </c>
      <c r="K156" s="44"/>
    </row>
    <row r="157" spans="1:11" s="46" customFormat="1" ht="15" x14ac:dyDescent="0.25">
      <c r="A157" s="58" t="s">
        <v>352</v>
      </c>
      <c r="B157" s="59" t="s">
        <v>353</v>
      </c>
      <c r="C157" s="60">
        <v>3.6</v>
      </c>
      <c r="D157" s="61">
        <v>1.2578</v>
      </c>
      <c r="E157" s="62" t="s">
        <v>56</v>
      </c>
      <c r="G157" s="65"/>
      <c r="H157" s="63">
        <v>45071</v>
      </c>
      <c r="I157" s="63">
        <v>46075</v>
      </c>
      <c r="K157" s="44"/>
    </row>
    <row r="158" spans="1:11" s="46" customFormat="1" ht="15" x14ac:dyDescent="0.25">
      <c r="A158" s="54" t="s">
        <v>354</v>
      </c>
      <c r="B158" s="46" t="s">
        <v>355</v>
      </c>
      <c r="C158" s="55">
        <v>2.8</v>
      </c>
      <c r="D158" s="56">
        <v>0.95960000000000001</v>
      </c>
      <c r="E158" s="57" t="s">
        <v>56</v>
      </c>
      <c r="G158" s="65"/>
      <c r="H158" s="63">
        <v>45072</v>
      </c>
      <c r="I158" s="63">
        <v>46076</v>
      </c>
      <c r="K158" s="44"/>
    </row>
    <row r="159" spans="1:11" s="46" customFormat="1" ht="15" x14ac:dyDescent="0.25">
      <c r="A159" s="54" t="s">
        <v>356</v>
      </c>
      <c r="B159" s="46" t="s">
        <v>357</v>
      </c>
      <c r="C159" s="55">
        <v>2</v>
      </c>
      <c r="D159" s="56">
        <v>0.57469999999999999</v>
      </c>
      <c r="E159" s="57" t="s">
        <v>56</v>
      </c>
      <c r="G159" s="65"/>
      <c r="H159" s="63">
        <v>45073</v>
      </c>
      <c r="I159" s="63">
        <v>46077</v>
      </c>
      <c r="K159" s="44"/>
    </row>
    <row r="160" spans="1:11" s="46" customFormat="1" ht="15" x14ac:dyDescent="0.25">
      <c r="A160" s="54" t="s">
        <v>358</v>
      </c>
      <c r="B160" s="46" t="s">
        <v>359</v>
      </c>
      <c r="C160" s="55">
        <v>3.3</v>
      </c>
      <c r="D160" s="56">
        <v>1.5122</v>
      </c>
      <c r="E160" s="57" t="s">
        <v>135</v>
      </c>
      <c r="G160" s="65"/>
      <c r="H160" s="63">
        <v>45074</v>
      </c>
      <c r="I160" s="63">
        <v>46078</v>
      </c>
      <c r="K160" s="44"/>
    </row>
    <row r="161" spans="1:11" s="46" customFormat="1" ht="15" x14ac:dyDescent="0.25">
      <c r="A161" s="54" t="s">
        <v>360</v>
      </c>
      <c r="B161" s="46" t="s">
        <v>361</v>
      </c>
      <c r="C161" s="55">
        <v>2.9</v>
      </c>
      <c r="D161" s="56">
        <v>0.94469999999999998</v>
      </c>
      <c r="E161" s="57" t="s">
        <v>217</v>
      </c>
      <c r="G161" s="65"/>
      <c r="H161" s="63">
        <v>45075</v>
      </c>
      <c r="I161" s="63">
        <v>46079</v>
      </c>
      <c r="K161" s="44"/>
    </row>
    <row r="162" spans="1:11" s="46" customFormat="1" ht="15" x14ac:dyDescent="0.25">
      <c r="A162" s="58" t="s">
        <v>362</v>
      </c>
      <c r="B162" s="59" t="s">
        <v>363</v>
      </c>
      <c r="C162" s="60">
        <v>2.2000000000000002</v>
      </c>
      <c r="D162" s="61">
        <v>0.67749999999999999</v>
      </c>
      <c r="E162" s="62" t="s">
        <v>23</v>
      </c>
      <c r="G162" s="65"/>
      <c r="H162" s="63">
        <v>45076</v>
      </c>
      <c r="I162" s="63">
        <v>46080</v>
      </c>
      <c r="K162" s="44"/>
    </row>
    <row r="163" spans="1:11" s="46" customFormat="1" ht="15" x14ac:dyDescent="0.25">
      <c r="A163" s="54" t="s">
        <v>364</v>
      </c>
      <c r="B163" s="46" t="s">
        <v>365</v>
      </c>
      <c r="C163" s="55">
        <v>4.3</v>
      </c>
      <c r="D163" s="56">
        <v>1.6064000000000001</v>
      </c>
      <c r="E163" s="57" t="s">
        <v>56</v>
      </c>
      <c r="G163" s="65"/>
      <c r="H163" s="63">
        <v>45077</v>
      </c>
      <c r="I163" s="63">
        <v>46081</v>
      </c>
      <c r="K163" s="44"/>
    </row>
    <row r="164" spans="1:11" s="46" customFormat="1" ht="15" x14ac:dyDescent="0.25">
      <c r="A164" s="54" t="s">
        <v>366</v>
      </c>
      <c r="B164" s="46" t="s">
        <v>367</v>
      </c>
      <c r="C164" s="55">
        <v>3.4</v>
      </c>
      <c r="D164" s="56">
        <v>1.1516999999999999</v>
      </c>
      <c r="E164" s="57" t="s">
        <v>56</v>
      </c>
      <c r="G164" s="65"/>
      <c r="H164" s="63">
        <v>45078</v>
      </c>
      <c r="I164" s="63">
        <v>46082</v>
      </c>
      <c r="K164" s="44"/>
    </row>
    <row r="165" spans="1:11" s="46" customFormat="1" ht="15" x14ac:dyDescent="0.25">
      <c r="A165" s="54" t="s">
        <v>368</v>
      </c>
      <c r="B165" s="46" t="s">
        <v>369</v>
      </c>
      <c r="C165" s="55">
        <v>2.2999999999999998</v>
      </c>
      <c r="D165" s="56">
        <v>0.72309999999999997</v>
      </c>
      <c r="E165" s="57" t="s">
        <v>56</v>
      </c>
      <c r="G165" s="65"/>
      <c r="H165" s="63">
        <v>45079</v>
      </c>
      <c r="I165" s="63">
        <v>46083</v>
      </c>
      <c r="K165" s="44"/>
    </row>
    <row r="166" spans="1:11" s="46" customFormat="1" ht="15" x14ac:dyDescent="0.25">
      <c r="A166" s="54" t="s">
        <v>370</v>
      </c>
      <c r="B166" s="46" t="s">
        <v>371</v>
      </c>
      <c r="C166" s="55">
        <v>2.8</v>
      </c>
      <c r="D166" s="56">
        <v>0.73260000000000003</v>
      </c>
      <c r="E166" s="57" t="s">
        <v>56</v>
      </c>
      <c r="G166" s="65"/>
      <c r="H166" s="63">
        <v>45080</v>
      </c>
      <c r="I166" s="63">
        <v>46084</v>
      </c>
      <c r="K166" s="44"/>
    </row>
    <row r="167" spans="1:11" s="46" customFormat="1" ht="15" x14ac:dyDescent="0.25">
      <c r="A167" s="58" t="s">
        <v>372</v>
      </c>
      <c r="B167" s="59" t="s">
        <v>373</v>
      </c>
      <c r="C167" s="60">
        <v>2.2000000000000002</v>
      </c>
      <c r="D167" s="61">
        <v>0.4395</v>
      </c>
      <c r="E167" s="62" t="s">
        <v>56</v>
      </c>
      <c r="G167" s="65"/>
      <c r="H167" s="63">
        <v>45081</v>
      </c>
      <c r="I167" s="63">
        <v>46085</v>
      </c>
      <c r="K167" s="44"/>
    </row>
    <row r="168" spans="1:11" s="46" customFormat="1" ht="15" x14ac:dyDescent="0.25">
      <c r="A168" s="54" t="s">
        <v>374</v>
      </c>
      <c r="B168" s="46" t="s">
        <v>375</v>
      </c>
      <c r="C168" s="55">
        <v>2.2999999999999998</v>
      </c>
      <c r="D168" s="56">
        <v>0.64390000000000003</v>
      </c>
      <c r="E168" s="57" t="s">
        <v>56</v>
      </c>
      <c r="G168" s="65"/>
      <c r="H168" s="63">
        <v>45082</v>
      </c>
      <c r="I168" s="63">
        <v>46086</v>
      </c>
      <c r="K168" s="44"/>
    </row>
    <row r="169" spans="1:11" s="46" customFormat="1" ht="15" x14ac:dyDescent="0.25">
      <c r="A169" s="54" t="s">
        <v>376</v>
      </c>
      <c r="B169" s="46" t="s">
        <v>377</v>
      </c>
      <c r="C169" s="55">
        <v>3.7</v>
      </c>
      <c r="D169" s="56">
        <v>1.6993</v>
      </c>
      <c r="E169" s="57" t="s">
        <v>56</v>
      </c>
      <c r="G169" s="65"/>
      <c r="H169" s="63">
        <v>45083</v>
      </c>
      <c r="I169" s="63">
        <v>46087</v>
      </c>
      <c r="K169" s="44"/>
    </row>
    <row r="170" spans="1:11" s="46" customFormat="1" ht="15" x14ac:dyDescent="0.25">
      <c r="A170" s="54" t="s">
        <v>378</v>
      </c>
      <c r="B170" s="46" t="s">
        <v>379</v>
      </c>
      <c r="C170" s="55">
        <v>2</v>
      </c>
      <c r="D170" s="56">
        <v>0.75819999999999999</v>
      </c>
      <c r="E170" s="57" t="s">
        <v>56</v>
      </c>
      <c r="G170" s="65"/>
      <c r="H170" s="63">
        <v>45084</v>
      </c>
      <c r="I170" s="63">
        <v>46088</v>
      </c>
      <c r="K170" s="44"/>
    </row>
    <row r="171" spans="1:11" s="46" customFormat="1" ht="15" x14ac:dyDescent="0.25">
      <c r="A171" s="54" t="s">
        <v>380</v>
      </c>
      <c r="B171" s="46" t="s">
        <v>381</v>
      </c>
      <c r="C171" s="55">
        <v>13.1</v>
      </c>
      <c r="D171" s="56">
        <v>6.58</v>
      </c>
      <c r="E171" s="57" t="s">
        <v>56</v>
      </c>
      <c r="G171" s="65"/>
      <c r="H171" s="63">
        <v>45085</v>
      </c>
      <c r="I171" s="63">
        <v>46089</v>
      </c>
      <c r="K171" s="44"/>
    </row>
    <row r="172" spans="1:11" s="46" customFormat="1" ht="15" x14ac:dyDescent="0.25">
      <c r="A172" s="58" t="s">
        <v>382</v>
      </c>
      <c r="B172" s="59" t="s">
        <v>383</v>
      </c>
      <c r="C172" s="60">
        <v>4.7</v>
      </c>
      <c r="D172" s="61">
        <v>2.5703</v>
      </c>
      <c r="E172" s="62" t="s">
        <v>56</v>
      </c>
      <c r="G172" s="65"/>
      <c r="H172" s="63">
        <v>45086</v>
      </c>
      <c r="I172" s="63">
        <v>46090</v>
      </c>
      <c r="K172" s="44"/>
    </row>
    <row r="173" spans="1:11" s="46" customFormat="1" ht="15" x14ac:dyDescent="0.25">
      <c r="A173" s="54" t="s">
        <v>1977</v>
      </c>
      <c r="B173" s="46" t="s">
        <v>1978</v>
      </c>
      <c r="C173" s="55">
        <v>6.7</v>
      </c>
      <c r="D173" s="56">
        <v>17.4373</v>
      </c>
      <c r="E173" s="57" t="s">
        <v>80</v>
      </c>
      <c r="G173" s="65"/>
      <c r="H173" s="63">
        <v>45087</v>
      </c>
      <c r="I173" s="63">
        <v>46091</v>
      </c>
      <c r="K173" s="44"/>
    </row>
    <row r="174" spans="1:11" s="46" customFormat="1" ht="15" x14ac:dyDescent="0.25">
      <c r="A174" s="54" t="s">
        <v>384</v>
      </c>
      <c r="B174" s="46" t="s">
        <v>385</v>
      </c>
      <c r="C174" s="55">
        <v>12.5</v>
      </c>
      <c r="D174" s="56">
        <v>16.752300000000002</v>
      </c>
      <c r="E174" s="57" t="s">
        <v>80</v>
      </c>
      <c r="G174" s="65"/>
      <c r="H174" s="63">
        <v>45088</v>
      </c>
      <c r="I174" s="63">
        <v>46092</v>
      </c>
      <c r="K174" s="44"/>
    </row>
    <row r="175" spans="1:11" s="46" customFormat="1" ht="15" x14ac:dyDescent="0.25">
      <c r="A175" s="54" t="s">
        <v>1979</v>
      </c>
      <c r="B175" s="46" t="s">
        <v>1980</v>
      </c>
      <c r="C175" s="55">
        <v>1.7</v>
      </c>
      <c r="D175" s="56">
        <v>8.7918000000000003</v>
      </c>
      <c r="E175" s="57" t="s">
        <v>80</v>
      </c>
      <c r="G175" s="65"/>
      <c r="H175" s="63">
        <v>45089</v>
      </c>
      <c r="I175" s="63">
        <v>46093</v>
      </c>
      <c r="K175" s="44"/>
    </row>
    <row r="176" spans="1:11" s="46" customFormat="1" ht="15" x14ac:dyDescent="0.25">
      <c r="A176" s="54" t="s">
        <v>386</v>
      </c>
      <c r="B176" s="46" t="s">
        <v>387</v>
      </c>
      <c r="C176" s="55">
        <v>7.2</v>
      </c>
      <c r="D176" s="56">
        <v>13.665800000000001</v>
      </c>
      <c r="E176" s="57" t="s">
        <v>56</v>
      </c>
      <c r="G176" s="65"/>
      <c r="H176" s="63">
        <v>45090</v>
      </c>
      <c r="I176" s="63">
        <v>46094</v>
      </c>
      <c r="K176" s="44"/>
    </row>
    <row r="177" spans="1:11" s="46" customFormat="1" ht="15" x14ac:dyDescent="0.25">
      <c r="A177" s="58" t="s">
        <v>388</v>
      </c>
      <c r="B177" s="59" t="s">
        <v>389</v>
      </c>
      <c r="C177" s="60">
        <v>14</v>
      </c>
      <c r="D177" s="61">
        <v>11.8184</v>
      </c>
      <c r="E177" s="62" t="s">
        <v>56</v>
      </c>
      <c r="G177" s="65"/>
      <c r="H177" s="63">
        <v>45091</v>
      </c>
      <c r="I177" s="63">
        <v>46095</v>
      </c>
      <c r="K177" s="44"/>
    </row>
    <row r="178" spans="1:11" s="46" customFormat="1" ht="15" x14ac:dyDescent="0.25">
      <c r="A178" s="54" t="s">
        <v>390</v>
      </c>
      <c r="B178" s="46" t="s">
        <v>391</v>
      </c>
      <c r="C178" s="55">
        <v>8</v>
      </c>
      <c r="D178" s="56">
        <v>8.1862999999999992</v>
      </c>
      <c r="E178" s="57" t="s">
        <v>135</v>
      </c>
      <c r="G178" s="65"/>
      <c r="H178" s="63">
        <v>45092</v>
      </c>
      <c r="I178" s="63">
        <v>46096</v>
      </c>
      <c r="K178" s="44"/>
    </row>
    <row r="179" spans="1:11" s="46" customFormat="1" ht="15" x14ac:dyDescent="0.25">
      <c r="A179" s="54" t="s">
        <v>392</v>
      </c>
      <c r="B179" s="46" t="s">
        <v>393</v>
      </c>
      <c r="C179" s="55">
        <v>4.3</v>
      </c>
      <c r="D179" s="56">
        <v>5.8716999999999997</v>
      </c>
      <c r="E179" s="57" t="s">
        <v>217</v>
      </c>
      <c r="G179" s="65"/>
      <c r="H179" s="63">
        <v>45093</v>
      </c>
      <c r="I179" s="63">
        <v>46097</v>
      </c>
      <c r="K179" s="44"/>
    </row>
    <row r="180" spans="1:11" s="46" customFormat="1" ht="15" x14ac:dyDescent="0.25">
      <c r="A180" s="54" t="s">
        <v>394</v>
      </c>
      <c r="B180" s="46" t="s">
        <v>395</v>
      </c>
      <c r="C180" s="55">
        <v>11.7</v>
      </c>
      <c r="D180" s="56">
        <v>9.7971000000000004</v>
      </c>
      <c r="E180" s="57" t="s">
        <v>56</v>
      </c>
      <c r="G180" s="65"/>
      <c r="H180" s="63">
        <v>45094</v>
      </c>
      <c r="I180" s="63">
        <v>46098</v>
      </c>
      <c r="K180" s="44"/>
    </row>
    <row r="181" spans="1:11" s="46" customFormat="1" ht="15" x14ac:dyDescent="0.25">
      <c r="A181" s="54" t="s">
        <v>396</v>
      </c>
      <c r="B181" s="46" t="s">
        <v>397</v>
      </c>
      <c r="C181" s="55">
        <v>5.5</v>
      </c>
      <c r="D181" s="56">
        <v>8.0266000000000002</v>
      </c>
      <c r="E181" s="57" t="s">
        <v>93</v>
      </c>
      <c r="G181" s="65"/>
      <c r="H181" s="63">
        <v>45095</v>
      </c>
      <c r="I181" s="63">
        <v>46099</v>
      </c>
      <c r="K181" s="44"/>
    </row>
    <row r="182" spans="1:11" s="46" customFormat="1" ht="15" x14ac:dyDescent="0.25">
      <c r="A182" s="58" t="s">
        <v>398</v>
      </c>
      <c r="B182" s="59" t="s">
        <v>399</v>
      </c>
      <c r="C182" s="60">
        <v>4.4000000000000004</v>
      </c>
      <c r="D182" s="61">
        <v>5.7571000000000003</v>
      </c>
      <c r="E182" s="62" t="s">
        <v>93</v>
      </c>
      <c r="G182" s="65"/>
      <c r="H182" s="63">
        <v>45096</v>
      </c>
      <c r="I182" s="63">
        <v>46100</v>
      </c>
      <c r="K182" s="44"/>
    </row>
    <row r="183" spans="1:11" s="46" customFormat="1" ht="15" x14ac:dyDescent="0.25">
      <c r="A183" s="54" t="s">
        <v>400</v>
      </c>
      <c r="B183" s="46" t="s">
        <v>401</v>
      </c>
      <c r="C183" s="55">
        <v>7.7</v>
      </c>
      <c r="D183" s="56">
        <v>5.8574000000000002</v>
      </c>
      <c r="E183" s="57" t="s">
        <v>56</v>
      </c>
      <c r="G183" s="65"/>
      <c r="H183" s="63">
        <v>45097</v>
      </c>
      <c r="I183" s="63">
        <v>46101</v>
      </c>
      <c r="K183" s="44"/>
    </row>
    <row r="184" spans="1:11" s="46" customFormat="1" ht="15" x14ac:dyDescent="0.25">
      <c r="A184" s="54" t="s">
        <v>402</v>
      </c>
      <c r="B184" s="46" t="s">
        <v>403</v>
      </c>
      <c r="C184" s="55">
        <v>4.2</v>
      </c>
      <c r="D184" s="56">
        <v>6.3586</v>
      </c>
      <c r="E184" s="57" t="s">
        <v>56</v>
      </c>
      <c r="G184" s="65"/>
      <c r="H184" s="63">
        <v>45098</v>
      </c>
      <c r="I184" s="63">
        <v>46102</v>
      </c>
      <c r="K184" s="44"/>
    </row>
    <row r="185" spans="1:11" s="46" customFormat="1" ht="15" x14ac:dyDescent="0.25">
      <c r="A185" s="54" t="s">
        <v>404</v>
      </c>
      <c r="B185" s="46" t="s">
        <v>405</v>
      </c>
      <c r="C185" s="55">
        <v>10.6</v>
      </c>
      <c r="D185" s="56">
        <v>10.108499999999999</v>
      </c>
      <c r="E185" s="57" t="s">
        <v>135</v>
      </c>
      <c r="G185" s="65"/>
      <c r="H185" s="63">
        <v>45099</v>
      </c>
      <c r="I185" s="63">
        <v>46103</v>
      </c>
      <c r="K185" s="44"/>
    </row>
    <row r="186" spans="1:11" s="46" customFormat="1" ht="15" x14ac:dyDescent="0.25">
      <c r="A186" s="54" t="s">
        <v>406</v>
      </c>
      <c r="B186" s="46" t="s">
        <v>407</v>
      </c>
      <c r="C186" s="55">
        <v>7.5</v>
      </c>
      <c r="D186" s="56">
        <v>5.9935</v>
      </c>
      <c r="E186" s="57" t="s">
        <v>217</v>
      </c>
      <c r="G186" s="65"/>
      <c r="H186" s="63">
        <v>45100</v>
      </c>
      <c r="I186" s="63">
        <v>46104</v>
      </c>
      <c r="K186" s="44"/>
    </row>
    <row r="187" spans="1:11" s="46" customFormat="1" ht="15" x14ac:dyDescent="0.25">
      <c r="A187" s="58" t="s">
        <v>408</v>
      </c>
      <c r="B187" s="59" t="s">
        <v>409</v>
      </c>
      <c r="C187" s="60">
        <v>11.5</v>
      </c>
      <c r="D187" s="61">
        <v>8.8748000000000005</v>
      </c>
      <c r="E187" s="62" t="s">
        <v>56</v>
      </c>
      <c r="G187" s="65"/>
      <c r="H187" s="63">
        <v>45101</v>
      </c>
      <c r="I187" s="63">
        <v>46105</v>
      </c>
      <c r="K187" s="44"/>
    </row>
    <row r="188" spans="1:11" s="46" customFormat="1" ht="15" x14ac:dyDescent="0.25">
      <c r="A188" s="54" t="s">
        <v>410</v>
      </c>
      <c r="B188" s="46" t="s">
        <v>411</v>
      </c>
      <c r="C188" s="55">
        <v>8.9</v>
      </c>
      <c r="D188" s="56">
        <v>8.1553000000000004</v>
      </c>
      <c r="E188" s="57" t="s">
        <v>56</v>
      </c>
      <c r="G188" s="65"/>
      <c r="H188" s="63">
        <v>45102</v>
      </c>
      <c r="I188" s="63">
        <v>46106</v>
      </c>
      <c r="K188" s="44"/>
    </row>
    <row r="189" spans="1:11" s="46" customFormat="1" ht="15" x14ac:dyDescent="0.25">
      <c r="A189" s="54" t="s">
        <v>412</v>
      </c>
      <c r="B189" s="46" t="s">
        <v>413</v>
      </c>
      <c r="C189" s="55">
        <v>7.7</v>
      </c>
      <c r="D189" s="56">
        <v>7.0759999999999996</v>
      </c>
      <c r="E189" s="57" t="s">
        <v>56</v>
      </c>
      <c r="G189" s="65"/>
      <c r="H189" s="63">
        <v>45103</v>
      </c>
      <c r="I189" s="63">
        <v>46107</v>
      </c>
      <c r="K189" s="44"/>
    </row>
    <row r="190" spans="1:11" s="46" customFormat="1" ht="15" x14ac:dyDescent="0.25">
      <c r="A190" s="54" t="s">
        <v>414</v>
      </c>
      <c r="B190" s="46" t="s">
        <v>415</v>
      </c>
      <c r="C190" s="55">
        <v>6.3</v>
      </c>
      <c r="D190" s="56">
        <v>6.4539</v>
      </c>
      <c r="E190" s="57" t="s">
        <v>56</v>
      </c>
      <c r="G190" s="65"/>
      <c r="H190" s="63">
        <v>45104</v>
      </c>
      <c r="I190" s="63">
        <v>46108</v>
      </c>
      <c r="K190" s="44"/>
    </row>
    <row r="191" spans="1:11" s="46" customFormat="1" ht="15" x14ac:dyDescent="0.25">
      <c r="A191" s="54" t="s">
        <v>416</v>
      </c>
      <c r="B191" s="46" t="s">
        <v>417</v>
      </c>
      <c r="C191" s="55">
        <v>11.2</v>
      </c>
      <c r="D191" s="56">
        <v>5.0692000000000004</v>
      </c>
      <c r="E191" s="57" t="s">
        <v>56</v>
      </c>
      <c r="G191" s="65"/>
      <c r="H191" s="63">
        <v>45105</v>
      </c>
      <c r="I191" s="63">
        <v>46109</v>
      </c>
      <c r="K191" s="44"/>
    </row>
    <row r="192" spans="1:11" s="46" customFormat="1" ht="15" x14ac:dyDescent="0.25">
      <c r="A192" s="58" t="s">
        <v>418</v>
      </c>
      <c r="B192" s="59" t="s">
        <v>419</v>
      </c>
      <c r="C192" s="60">
        <v>9</v>
      </c>
      <c r="D192" s="61">
        <v>2.9912000000000001</v>
      </c>
      <c r="E192" s="62" t="s">
        <v>56</v>
      </c>
      <c r="G192" s="65"/>
      <c r="H192" s="63">
        <v>45106</v>
      </c>
      <c r="I192" s="63">
        <v>46110</v>
      </c>
      <c r="K192" s="44"/>
    </row>
    <row r="193" spans="1:11" s="46" customFormat="1" ht="15" x14ac:dyDescent="0.25">
      <c r="A193" s="54" t="s">
        <v>420</v>
      </c>
      <c r="B193" s="46" t="s">
        <v>421</v>
      </c>
      <c r="C193" s="55">
        <v>4</v>
      </c>
      <c r="D193" s="56">
        <v>2.1328</v>
      </c>
      <c r="E193" s="57" t="s">
        <v>80</v>
      </c>
      <c r="G193" s="65"/>
      <c r="H193" s="63">
        <v>45107</v>
      </c>
      <c r="I193" s="63">
        <v>46111</v>
      </c>
      <c r="K193" s="44"/>
    </row>
    <row r="194" spans="1:11" s="46" customFormat="1" ht="15" x14ac:dyDescent="0.25">
      <c r="A194" s="54" t="s">
        <v>422</v>
      </c>
      <c r="B194" s="46" t="s">
        <v>423</v>
      </c>
      <c r="C194" s="55">
        <v>5.5</v>
      </c>
      <c r="D194" s="56">
        <v>3.8744999999999998</v>
      </c>
      <c r="E194" s="57" t="s">
        <v>56</v>
      </c>
      <c r="G194" s="65"/>
      <c r="H194" s="63">
        <v>45108</v>
      </c>
      <c r="I194" s="63">
        <v>46112</v>
      </c>
      <c r="K194" s="44"/>
    </row>
    <row r="195" spans="1:11" s="46" customFormat="1" ht="15" x14ac:dyDescent="0.25">
      <c r="A195" s="54" t="s">
        <v>424</v>
      </c>
      <c r="B195" s="46" t="s">
        <v>425</v>
      </c>
      <c r="C195" s="55">
        <v>3.6</v>
      </c>
      <c r="D195" s="56">
        <v>2.7782</v>
      </c>
      <c r="E195" s="57" t="s">
        <v>56</v>
      </c>
      <c r="G195" s="65"/>
      <c r="H195" s="63">
        <v>45109</v>
      </c>
      <c r="I195" s="63">
        <v>46113</v>
      </c>
      <c r="K195" s="44"/>
    </row>
    <row r="196" spans="1:11" s="46" customFormat="1" ht="15" x14ac:dyDescent="0.25">
      <c r="A196" s="54" t="s">
        <v>426</v>
      </c>
      <c r="B196" s="46" t="s">
        <v>427</v>
      </c>
      <c r="C196" s="55">
        <v>2.7</v>
      </c>
      <c r="D196" s="56">
        <v>2.4939</v>
      </c>
      <c r="E196" s="57" t="s">
        <v>56</v>
      </c>
      <c r="G196" s="65"/>
      <c r="H196" s="63">
        <v>45110</v>
      </c>
      <c r="I196" s="63">
        <v>46114</v>
      </c>
      <c r="K196" s="44"/>
    </row>
    <row r="197" spans="1:11" s="46" customFormat="1" ht="15" x14ac:dyDescent="0.25">
      <c r="A197" s="58" t="s">
        <v>428</v>
      </c>
      <c r="B197" s="59" t="s">
        <v>429</v>
      </c>
      <c r="C197" s="60">
        <v>4.0999999999999996</v>
      </c>
      <c r="D197" s="61">
        <v>7.0286</v>
      </c>
      <c r="E197" s="62" t="s">
        <v>80</v>
      </c>
      <c r="G197" s="65"/>
      <c r="H197" s="63">
        <v>45111</v>
      </c>
      <c r="I197" s="63">
        <v>46115</v>
      </c>
      <c r="K197" s="44"/>
    </row>
    <row r="198" spans="1:11" s="46" customFormat="1" ht="15" x14ac:dyDescent="0.25">
      <c r="A198" s="54" t="s">
        <v>430</v>
      </c>
      <c r="B198" s="46" t="s">
        <v>431</v>
      </c>
      <c r="C198" s="55">
        <v>2.2999999999999998</v>
      </c>
      <c r="D198" s="56">
        <v>2.5634999999999999</v>
      </c>
      <c r="E198" s="57" t="s">
        <v>56</v>
      </c>
      <c r="G198" s="65"/>
      <c r="H198" s="63">
        <v>45112</v>
      </c>
      <c r="I198" s="63">
        <v>46116</v>
      </c>
      <c r="K198" s="44"/>
    </row>
    <row r="199" spans="1:11" s="46" customFormat="1" ht="15" x14ac:dyDescent="0.25">
      <c r="A199" s="54" t="s">
        <v>432</v>
      </c>
      <c r="B199" s="46" t="s">
        <v>433</v>
      </c>
      <c r="C199" s="55">
        <v>2.2000000000000002</v>
      </c>
      <c r="D199" s="56">
        <v>2.2925</v>
      </c>
      <c r="E199" s="57" t="s">
        <v>56</v>
      </c>
      <c r="G199" s="65"/>
      <c r="H199" s="63">
        <v>45113</v>
      </c>
      <c r="I199" s="63">
        <v>46117</v>
      </c>
      <c r="K199" s="44"/>
    </row>
    <row r="200" spans="1:11" s="46" customFormat="1" ht="15" x14ac:dyDescent="0.25">
      <c r="A200" s="54" t="s">
        <v>434</v>
      </c>
      <c r="B200" s="46" t="s">
        <v>435</v>
      </c>
      <c r="C200" s="55">
        <v>6.4</v>
      </c>
      <c r="D200" s="56">
        <v>4.8377999999999997</v>
      </c>
      <c r="E200" s="57" t="s">
        <v>56</v>
      </c>
      <c r="G200" s="65"/>
      <c r="H200" s="63">
        <v>45114</v>
      </c>
      <c r="I200" s="63">
        <v>46118</v>
      </c>
      <c r="K200" s="44"/>
    </row>
    <row r="201" spans="1:11" s="46" customFormat="1" ht="15" x14ac:dyDescent="0.25">
      <c r="A201" s="54" t="s">
        <v>436</v>
      </c>
      <c r="B201" s="46" t="s">
        <v>437</v>
      </c>
      <c r="C201" s="55">
        <v>4</v>
      </c>
      <c r="D201" s="56">
        <v>3.1926999999999999</v>
      </c>
      <c r="E201" s="57" t="s">
        <v>56</v>
      </c>
      <c r="G201" s="65"/>
      <c r="H201" s="63">
        <v>45115</v>
      </c>
      <c r="I201" s="63">
        <v>46119</v>
      </c>
      <c r="K201" s="44"/>
    </row>
    <row r="202" spans="1:11" s="46" customFormat="1" ht="15" x14ac:dyDescent="0.25">
      <c r="A202" s="58" t="s">
        <v>438</v>
      </c>
      <c r="B202" s="59" t="s">
        <v>439</v>
      </c>
      <c r="C202" s="60">
        <v>2.6</v>
      </c>
      <c r="D202" s="61">
        <v>2.8763000000000001</v>
      </c>
      <c r="E202" s="62" t="s">
        <v>56</v>
      </c>
      <c r="G202" s="65"/>
      <c r="H202" s="63">
        <v>45116</v>
      </c>
      <c r="I202" s="63">
        <v>46120</v>
      </c>
      <c r="K202" s="44"/>
    </row>
    <row r="203" spans="1:11" s="46" customFormat="1" ht="15" x14ac:dyDescent="0.25">
      <c r="A203" s="54" t="s">
        <v>440</v>
      </c>
      <c r="B203" s="46" t="s">
        <v>441</v>
      </c>
      <c r="C203" s="55">
        <v>5.3</v>
      </c>
      <c r="D203" s="56">
        <v>2.8456999999999999</v>
      </c>
      <c r="E203" s="57" t="s">
        <v>135</v>
      </c>
      <c r="G203" s="65"/>
      <c r="H203" s="63">
        <v>45117</v>
      </c>
      <c r="I203" s="63">
        <v>46121</v>
      </c>
      <c r="K203" s="44"/>
    </row>
    <row r="204" spans="1:11" s="46" customFormat="1" ht="15" x14ac:dyDescent="0.25">
      <c r="A204" s="54" t="s">
        <v>442</v>
      </c>
      <c r="B204" s="46" t="s">
        <v>443</v>
      </c>
      <c r="C204" s="55">
        <v>6.3</v>
      </c>
      <c r="D204" s="56">
        <v>1.6798</v>
      </c>
      <c r="E204" s="57" t="s">
        <v>135</v>
      </c>
      <c r="G204" s="65"/>
      <c r="H204" s="63">
        <v>45118</v>
      </c>
      <c r="I204" s="63">
        <v>46122</v>
      </c>
      <c r="K204" s="44"/>
    </row>
    <row r="205" spans="1:11" s="46" customFormat="1" ht="15" x14ac:dyDescent="0.25">
      <c r="A205" s="54" t="s">
        <v>444</v>
      </c>
      <c r="B205" s="46" t="s">
        <v>445</v>
      </c>
      <c r="C205" s="55">
        <v>3.1</v>
      </c>
      <c r="D205" s="56">
        <v>1.2048000000000001</v>
      </c>
      <c r="E205" s="57" t="s">
        <v>23</v>
      </c>
      <c r="G205" s="65"/>
      <c r="H205" s="63">
        <v>45119</v>
      </c>
      <c r="I205" s="63">
        <v>46123</v>
      </c>
      <c r="K205" s="44"/>
    </row>
    <row r="206" spans="1:11" s="46" customFormat="1" ht="15" x14ac:dyDescent="0.25">
      <c r="A206" s="54" t="s">
        <v>446</v>
      </c>
      <c r="B206" s="46" t="s">
        <v>447</v>
      </c>
      <c r="C206" s="55">
        <v>5.4</v>
      </c>
      <c r="D206" s="56">
        <v>4.6886999999999999</v>
      </c>
      <c r="E206" s="57" t="s">
        <v>80</v>
      </c>
      <c r="G206" s="65"/>
      <c r="H206" s="63">
        <v>45120</v>
      </c>
      <c r="I206" s="63">
        <v>46124</v>
      </c>
      <c r="K206" s="44"/>
    </row>
    <row r="207" spans="1:11" s="46" customFormat="1" ht="15" x14ac:dyDescent="0.25">
      <c r="A207" s="58" t="s">
        <v>448</v>
      </c>
      <c r="B207" s="59" t="s">
        <v>449</v>
      </c>
      <c r="C207" s="60">
        <v>2.4</v>
      </c>
      <c r="D207" s="61">
        <v>3.1152000000000002</v>
      </c>
      <c r="E207" s="62" t="s">
        <v>80</v>
      </c>
      <c r="G207" s="65"/>
      <c r="H207" s="63">
        <v>45121</v>
      </c>
      <c r="I207" s="63">
        <v>46125</v>
      </c>
      <c r="K207" s="44"/>
    </row>
    <row r="208" spans="1:11" s="46" customFormat="1" ht="15" x14ac:dyDescent="0.25">
      <c r="A208" s="54" t="s">
        <v>450</v>
      </c>
      <c r="B208" s="46" t="s">
        <v>451</v>
      </c>
      <c r="C208" s="55">
        <v>6.9</v>
      </c>
      <c r="D208" s="56">
        <v>5.5609000000000002</v>
      </c>
      <c r="E208" s="57" t="s">
        <v>56</v>
      </c>
      <c r="G208" s="65"/>
      <c r="H208" s="63">
        <v>45122</v>
      </c>
      <c r="I208" s="63">
        <v>46126</v>
      </c>
      <c r="K208" s="44"/>
    </row>
    <row r="209" spans="1:11" s="46" customFormat="1" ht="15" x14ac:dyDescent="0.25">
      <c r="A209" s="54" t="s">
        <v>452</v>
      </c>
      <c r="B209" s="46" t="s">
        <v>453</v>
      </c>
      <c r="C209" s="55">
        <v>4.2</v>
      </c>
      <c r="D209" s="56">
        <v>2.3130999999999999</v>
      </c>
      <c r="E209" s="57" t="s">
        <v>56</v>
      </c>
      <c r="G209" s="65"/>
      <c r="H209" s="63">
        <v>45123</v>
      </c>
      <c r="I209" s="63">
        <v>46127</v>
      </c>
      <c r="K209" s="44"/>
    </row>
    <row r="210" spans="1:11" s="46" customFormat="1" ht="15" x14ac:dyDescent="0.25">
      <c r="A210" s="54" t="s">
        <v>454</v>
      </c>
      <c r="B210" s="46" t="s">
        <v>455</v>
      </c>
      <c r="C210" s="55">
        <v>2.4</v>
      </c>
      <c r="D210" s="56">
        <v>1.7124999999999999</v>
      </c>
      <c r="E210" s="57" t="s">
        <v>56</v>
      </c>
      <c r="G210" s="65"/>
      <c r="H210" s="63">
        <v>45124</v>
      </c>
      <c r="I210" s="63">
        <v>46128</v>
      </c>
      <c r="K210" s="44"/>
    </row>
    <row r="211" spans="1:11" s="46" customFormat="1" ht="15" x14ac:dyDescent="0.25">
      <c r="A211" s="54" t="s">
        <v>456</v>
      </c>
      <c r="B211" s="46" t="s">
        <v>457</v>
      </c>
      <c r="C211" s="55">
        <v>4.9000000000000004</v>
      </c>
      <c r="D211" s="56">
        <v>3.9449999999999998</v>
      </c>
      <c r="E211" s="57" t="s">
        <v>56</v>
      </c>
      <c r="G211" s="65"/>
      <c r="H211" s="63">
        <v>45125</v>
      </c>
      <c r="I211" s="63">
        <v>46129</v>
      </c>
      <c r="K211" s="44"/>
    </row>
    <row r="212" spans="1:11" s="46" customFormat="1" ht="15" x14ac:dyDescent="0.25">
      <c r="A212" s="58" t="s">
        <v>458</v>
      </c>
      <c r="B212" s="59" t="s">
        <v>459</v>
      </c>
      <c r="C212" s="60">
        <v>6.2</v>
      </c>
      <c r="D212" s="61">
        <v>2.7296</v>
      </c>
      <c r="E212" s="62" t="s">
        <v>56</v>
      </c>
      <c r="G212" s="65"/>
      <c r="H212" s="63">
        <v>45126</v>
      </c>
      <c r="I212" s="63">
        <v>46130</v>
      </c>
      <c r="K212" s="44"/>
    </row>
    <row r="213" spans="1:11" s="46" customFormat="1" ht="15" x14ac:dyDescent="0.25">
      <c r="A213" s="54" t="s">
        <v>460</v>
      </c>
      <c r="B213" s="46" t="s">
        <v>461</v>
      </c>
      <c r="C213" s="55">
        <v>4.4000000000000004</v>
      </c>
      <c r="D213" s="56">
        <v>5.5739000000000001</v>
      </c>
      <c r="E213" s="57" t="s">
        <v>80</v>
      </c>
      <c r="G213" s="65"/>
      <c r="H213" s="63">
        <v>45127</v>
      </c>
      <c r="I213" s="63">
        <v>46131</v>
      </c>
      <c r="K213" s="44"/>
    </row>
    <row r="214" spans="1:11" s="46" customFormat="1" ht="15" x14ac:dyDescent="0.25">
      <c r="A214" s="54" t="s">
        <v>462</v>
      </c>
      <c r="B214" s="46" t="s">
        <v>463</v>
      </c>
      <c r="C214" s="55">
        <v>2.8</v>
      </c>
      <c r="D214" s="56">
        <v>10.4201</v>
      </c>
      <c r="E214" s="57" t="s">
        <v>56</v>
      </c>
      <c r="G214" s="65"/>
      <c r="H214" s="63">
        <v>45128</v>
      </c>
      <c r="I214" s="63">
        <v>46132</v>
      </c>
      <c r="K214" s="44"/>
    </row>
    <row r="215" spans="1:11" s="46" customFormat="1" ht="15" x14ac:dyDescent="0.25">
      <c r="A215" s="54" t="s">
        <v>464</v>
      </c>
      <c r="B215" s="46" t="s">
        <v>465</v>
      </c>
      <c r="C215" s="55">
        <v>1.7</v>
      </c>
      <c r="D215" s="56">
        <v>4.5789</v>
      </c>
      <c r="E215" s="57" t="s">
        <v>56</v>
      </c>
      <c r="G215" s="65"/>
      <c r="H215" s="63">
        <v>45129</v>
      </c>
      <c r="I215" s="63">
        <v>46133</v>
      </c>
      <c r="K215" s="44"/>
    </row>
    <row r="216" spans="1:11" s="46" customFormat="1" ht="15" x14ac:dyDescent="0.25">
      <c r="A216" s="54" t="s">
        <v>466</v>
      </c>
      <c r="B216" s="46" t="s">
        <v>467</v>
      </c>
      <c r="C216" s="55">
        <v>6.1</v>
      </c>
      <c r="D216" s="56">
        <v>6.7041000000000004</v>
      </c>
      <c r="E216" s="57" t="s">
        <v>56</v>
      </c>
      <c r="G216" s="65"/>
      <c r="H216" s="63">
        <v>45130</v>
      </c>
      <c r="I216" s="63">
        <v>46134</v>
      </c>
      <c r="K216" s="44"/>
    </row>
    <row r="217" spans="1:11" s="46" customFormat="1" ht="15" x14ac:dyDescent="0.25">
      <c r="A217" s="58" t="s">
        <v>468</v>
      </c>
      <c r="B217" s="59" t="s">
        <v>469</v>
      </c>
      <c r="C217" s="60">
        <v>2.5</v>
      </c>
      <c r="D217" s="61">
        <v>4.6429999999999998</v>
      </c>
      <c r="E217" s="62" t="s">
        <v>56</v>
      </c>
      <c r="G217" s="65"/>
      <c r="H217" s="63">
        <v>45131</v>
      </c>
      <c r="I217" s="63">
        <v>46135</v>
      </c>
      <c r="K217" s="44"/>
    </row>
    <row r="218" spans="1:11" s="46" customFormat="1" ht="15" x14ac:dyDescent="0.25">
      <c r="A218" s="54" t="s">
        <v>470</v>
      </c>
      <c r="B218" s="46" t="s">
        <v>471</v>
      </c>
      <c r="C218" s="55">
        <v>7.3</v>
      </c>
      <c r="D218" s="56">
        <v>6.9611999999999998</v>
      </c>
      <c r="E218" s="57" t="s">
        <v>56</v>
      </c>
      <c r="G218" s="65"/>
      <c r="H218" s="63">
        <v>45132</v>
      </c>
      <c r="I218" s="63">
        <v>46136</v>
      </c>
      <c r="K218" s="44"/>
    </row>
    <row r="219" spans="1:11" s="46" customFormat="1" ht="15" x14ac:dyDescent="0.25">
      <c r="A219" s="54" t="s">
        <v>472</v>
      </c>
      <c r="B219" s="46" t="s">
        <v>473</v>
      </c>
      <c r="C219" s="55">
        <v>4.3</v>
      </c>
      <c r="D219" s="56">
        <v>5.0125999999999999</v>
      </c>
      <c r="E219" s="57" t="s">
        <v>56</v>
      </c>
      <c r="G219" s="65"/>
      <c r="H219" s="63">
        <v>45133</v>
      </c>
      <c r="I219" s="63">
        <v>46137</v>
      </c>
      <c r="K219" s="44"/>
    </row>
    <row r="220" spans="1:11" s="46" customFormat="1" ht="15" x14ac:dyDescent="0.25">
      <c r="A220" s="54" t="s">
        <v>474</v>
      </c>
      <c r="B220" s="46" t="s">
        <v>475</v>
      </c>
      <c r="C220" s="55">
        <v>2.7</v>
      </c>
      <c r="D220" s="56">
        <v>3.5564</v>
      </c>
      <c r="E220" s="57" t="s">
        <v>56</v>
      </c>
      <c r="G220" s="65"/>
      <c r="H220" s="63">
        <v>45134</v>
      </c>
      <c r="I220" s="63">
        <v>46138</v>
      </c>
      <c r="K220" s="44"/>
    </row>
    <row r="221" spans="1:11" s="46" customFormat="1" ht="15" x14ac:dyDescent="0.25">
      <c r="A221" s="54" t="s">
        <v>476</v>
      </c>
      <c r="B221" s="46" t="s">
        <v>477</v>
      </c>
      <c r="C221" s="55">
        <v>4.7</v>
      </c>
      <c r="D221" s="56">
        <v>5.1052</v>
      </c>
      <c r="E221" s="57" t="s">
        <v>56</v>
      </c>
      <c r="G221" s="65"/>
      <c r="H221" s="63">
        <v>45135</v>
      </c>
      <c r="I221" s="63">
        <v>46139</v>
      </c>
      <c r="K221" s="44"/>
    </row>
    <row r="222" spans="1:11" s="46" customFormat="1" ht="15" x14ac:dyDescent="0.25">
      <c r="A222" s="58" t="s">
        <v>478</v>
      </c>
      <c r="B222" s="59" t="s">
        <v>479</v>
      </c>
      <c r="C222" s="60">
        <v>2.5</v>
      </c>
      <c r="D222" s="61">
        <v>4.7285000000000004</v>
      </c>
      <c r="E222" s="62" t="s">
        <v>56</v>
      </c>
      <c r="G222" s="65"/>
      <c r="H222" s="63">
        <v>45136</v>
      </c>
      <c r="I222" s="63">
        <v>46140</v>
      </c>
      <c r="K222" s="44"/>
    </row>
    <row r="223" spans="1:11" s="46" customFormat="1" ht="15" x14ac:dyDescent="0.25">
      <c r="A223" s="54" t="s">
        <v>480</v>
      </c>
      <c r="B223" s="46" t="s">
        <v>481</v>
      </c>
      <c r="C223" s="55">
        <v>8.1</v>
      </c>
      <c r="D223" s="56">
        <v>8.0119000000000007</v>
      </c>
      <c r="E223" s="57" t="s">
        <v>56</v>
      </c>
      <c r="G223" s="65"/>
      <c r="H223" s="63">
        <v>45137</v>
      </c>
      <c r="I223" s="63">
        <v>46141</v>
      </c>
      <c r="K223" s="44"/>
    </row>
    <row r="224" spans="1:11" s="46" customFormat="1" ht="15" x14ac:dyDescent="0.25">
      <c r="A224" s="54" t="s">
        <v>482</v>
      </c>
      <c r="B224" s="46" t="s">
        <v>483</v>
      </c>
      <c r="C224" s="55">
        <v>5.5</v>
      </c>
      <c r="D224" s="56">
        <v>5.2549000000000001</v>
      </c>
      <c r="E224" s="57" t="s">
        <v>56</v>
      </c>
      <c r="G224" s="65"/>
      <c r="H224" s="63">
        <v>45138</v>
      </c>
      <c r="I224" s="63">
        <v>46142</v>
      </c>
      <c r="K224" s="44"/>
    </row>
    <row r="225" spans="1:11" s="46" customFormat="1" ht="15" x14ac:dyDescent="0.25">
      <c r="A225" s="54" t="s">
        <v>484</v>
      </c>
      <c r="B225" s="46" t="s">
        <v>485</v>
      </c>
      <c r="C225" s="55">
        <v>3.8</v>
      </c>
      <c r="D225" s="56">
        <v>5.0133000000000001</v>
      </c>
      <c r="E225" s="57" t="s">
        <v>56</v>
      </c>
      <c r="G225" s="65"/>
      <c r="H225" s="63">
        <v>45139</v>
      </c>
      <c r="I225" s="63">
        <v>46143</v>
      </c>
      <c r="K225" s="44"/>
    </row>
    <row r="226" spans="1:11" s="46" customFormat="1" ht="15" x14ac:dyDescent="0.25">
      <c r="A226" s="54" t="s">
        <v>486</v>
      </c>
      <c r="B226" s="46" t="s">
        <v>487</v>
      </c>
      <c r="C226" s="55">
        <v>7.2</v>
      </c>
      <c r="D226" s="56">
        <v>8.5751000000000008</v>
      </c>
      <c r="E226" s="57" t="s">
        <v>80</v>
      </c>
      <c r="G226" s="65"/>
      <c r="H226" s="63">
        <v>45140</v>
      </c>
      <c r="I226" s="63">
        <v>46144</v>
      </c>
      <c r="K226" s="44"/>
    </row>
    <row r="227" spans="1:11" s="46" customFormat="1" ht="15" x14ac:dyDescent="0.25">
      <c r="A227" s="58" t="s">
        <v>488</v>
      </c>
      <c r="B227" s="59" t="s">
        <v>489</v>
      </c>
      <c r="C227" s="60">
        <v>2.5</v>
      </c>
      <c r="D227" s="61">
        <v>3.6371000000000002</v>
      </c>
      <c r="E227" s="62" t="s">
        <v>56</v>
      </c>
      <c r="G227" s="65"/>
      <c r="H227" s="63">
        <v>45141</v>
      </c>
      <c r="I227" s="63">
        <v>46145</v>
      </c>
      <c r="K227" s="44"/>
    </row>
    <row r="228" spans="1:11" s="46" customFormat="1" ht="15" x14ac:dyDescent="0.25">
      <c r="A228" s="54" t="s">
        <v>490</v>
      </c>
      <c r="B228" s="46" t="s">
        <v>491</v>
      </c>
      <c r="C228" s="55">
        <v>4.3</v>
      </c>
      <c r="D228" s="56">
        <v>1.7828999999999999</v>
      </c>
      <c r="E228" s="57" t="s">
        <v>56</v>
      </c>
      <c r="G228" s="65"/>
      <c r="H228" s="63">
        <v>45142</v>
      </c>
      <c r="I228" s="63">
        <v>46146</v>
      </c>
      <c r="K228" s="44"/>
    </row>
    <row r="229" spans="1:11" s="46" customFormat="1" ht="15" x14ac:dyDescent="0.25">
      <c r="A229" s="54" t="s">
        <v>492</v>
      </c>
      <c r="B229" s="46" t="s">
        <v>493</v>
      </c>
      <c r="C229" s="55">
        <v>2.5</v>
      </c>
      <c r="D229" s="56">
        <v>1.2932999999999999</v>
      </c>
      <c r="E229" s="57" t="s">
        <v>56</v>
      </c>
      <c r="G229" s="65"/>
      <c r="H229" s="63">
        <v>45143</v>
      </c>
      <c r="I229" s="63">
        <v>46147</v>
      </c>
      <c r="K229" s="44"/>
    </row>
    <row r="230" spans="1:11" s="46" customFormat="1" ht="15" x14ac:dyDescent="0.25">
      <c r="A230" s="54" t="s">
        <v>494</v>
      </c>
      <c r="B230" s="46" t="s">
        <v>495</v>
      </c>
      <c r="C230" s="55">
        <v>1.9</v>
      </c>
      <c r="D230" s="56">
        <v>1.2221</v>
      </c>
      <c r="E230" s="57" t="s">
        <v>56</v>
      </c>
      <c r="G230" s="65"/>
      <c r="H230" s="63">
        <v>45144</v>
      </c>
      <c r="I230" s="63">
        <v>46148</v>
      </c>
      <c r="K230" s="44"/>
    </row>
    <row r="231" spans="1:11" s="46" customFormat="1" ht="15" x14ac:dyDescent="0.25">
      <c r="A231" s="54" t="s">
        <v>496</v>
      </c>
      <c r="B231" s="46" t="s">
        <v>497</v>
      </c>
      <c r="C231" s="55">
        <v>2.5</v>
      </c>
      <c r="D231" s="56">
        <v>1.889</v>
      </c>
      <c r="E231" s="57" t="s">
        <v>56</v>
      </c>
      <c r="G231" s="65"/>
      <c r="H231" s="63">
        <v>45145</v>
      </c>
      <c r="I231" s="63">
        <v>46149</v>
      </c>
      <c r="K231" s="44"/>
    </row>
    <row r="232" spans="1:11" s="46" customFormat="1" ht="15" x14ac:dyDescent="0.25">
      <c r="A232" s="58" t="s">
        <v>498</v>
      </c>
      <c r="B232" s="59" t="s">
        <v>499</v>
      </c>
      <c r="C232" s="60">
        <v>1.5</v>
      </c>
      <c r="D232" s="61">
        <v>1.0663</v>
      </c>
      <c r="E232" s="62" t="s">
        <v>80</v>
      </c>
      <c r="G232" s="65"/>
      <c r="H232" s="63">
        <v>45146</v>
      </c>
      <c r="I232" s="63">
        <v>46150</v>
      </c>
      <c r="K232" s="44"/>
    </row>
    <row r="233" spans="1:11" s="46" customFormat="1" ht="15" x14ac:dyDescent="0.25">
      <c r="A233" s="54" t="s">
        <v>500</v>
      </c>
      <c r="B233" s="46" t="s">
        <v>501</v>
      </c>
      <c r="C233" s="55">
        <v>1.1000000000000001</v>
      </c>
      <c r="D233" s="56">
        <v>0.89370000000000005</v>
      </c>
      <c r="E233" s="57" t="s">
        <v>80</v>
      </c>
      <c r="G233" s="65"/>
      <c r="H233" s="63">
        <v>45147</v>
      </c>
      <c r="I233" s="63">
        <v>46151</v>
      </c>
      <c r="K233" s="44"/>
    </row>
    <row r="234" spans="1:11" s="46" customFormat="1" ht="15" x14ac:dyDescent="0.25">
      <c r="A234" s="54" t="s">
        <v>502</v>
      </c>
      <c r="B234" s="46" t="s">
        <v>503</v>
      </c>
      <c r="C234" s="55">
        <v>5.2</v>
      </c>
      <c r="D234" s="56">
        <v>2.3557999999999999</v>
      </c>
      <c r="E234" s="57" t="s">
        <v>56</v>
      </c>
      <c r="G234" s="65"/>
      <c r="H234" s="63">
        <v>45148</v>
      </c>
      <c r="I234" s="63">
        <v>46152</v>
      </c>
      <c r="K234" s="44"/>
    </row>
    <row r="235" spans="1:11" s="46" customFormat="1" ht="15" x14ac:dyDescent="0.25">
      <c r="A235" s="54" t="s">
        <v>504</v>
      </c>
      <c r="B235" s="46" t="s">
        <v>505</v>
      </c>
      <c r="C235" s="55">
        <v>2.7</v>
      </c>
      <c r="D235" s="56">
        <v>1.5993999999999999</v>
      </c>
      <c r="E235" s="57" t="s">
        <v>56</v>
      </c>
      <c r="G235" s="65"/>
      <c r="H235" s="63">
        <v>45149</v>
      </c>
      <c r="I235" s="63">
        <v>46153</v>
      </c>
      <c r="K235" s="44"/>
    </row>
    <row r="236" spans="1:11" s="46" customFormat="1" ht="15" x14ac:dyDescent="0.25">
      <c r="A236" s="54" t="s">
        <v>506</v>
      </c>
      <c r="B236" s="46" t="s">
        <v>507</v>
      </c>
      <c r="C236" s="55">
        <v>9</v>
      </c>
      <c r="D236" s="56">
        <v>2.7886000000000002</v>
      </c>
      <c r="E236" s="57" t="s">
        <v>56</v>
      </c>
      <c r="G236" s="65"/>
      <c r="H236" s="63">
        <v>45150</v>
      </c>
      <c r="I236" s="63">
        <v>46154</v>
      </c>
      <c r="K236" s="44"/>
    </row>
    <row r="237" spans="1:11" s="46" customFormat="1" ht="15" x14ac:dyDescent="0.25">
      <c r="A237" s="58" t="s">
        <v>508</v>
      </c>
      <c r="B237" s="59" t="s">
        <v>509</v>
      </c>
      <c r="C237" s="60">
        <v>4.2</v>
      </c>
      <c r="D237" s="61">
        <v>1.3431999999999999</v>
      </c>
      <c r="E237" s="62" t="s">
        <v>56</v>
      </c>
      <c r="G237" s="65"/>
      <c r="H237" s="63">
        <v>45151</v>
      </c>
      <c r="I237" s="63">
        <v>46155</v>
      </c>
      <c r="K237" s="44"/>
    </row>
    <row r="238" spans="1:11" s="46" customFormat="1" ht="15" x14ac:dyDescent="0.25">
      <c r="A238" s="54" t="s">
        <v>510</v>
      </c>
      <c r="B238" s="46" t="s">
        <v>511</v>
      </c>
      <c r="C238" s="55">
        <v>2.9</v>
      </c>
      <c r="D238" s="56">
        <v>0.93320000000000003</v>
      </c>
      <c r="E238" s="57" t="s">
        <v>80</v>
      </c>
      <c r="G238" s="65"/>
      <c r="H238" s="63">
        <v>45152</v>
      </c>
      <c r="I238" s="63">
        <v>46156</v>
      </c>
      <c r="K238" s="44"/>
    </row>
    <row r="239" spans="1:11" s="46" customFormat="1" ht="15" x14ac:dyDescent="0.25">
      <c r="A239" s="54" t="s">
        <v>512</v>
      </c>
      <c r="B239" s="46" t="s">
        <v>513</v>
      </c>
      <c r="C239" s="55">
        <v>4.2</v>
      </c>
      <c r="D239" s="56">
        <v>1.3898999999999999</v>
      </c>
      <c r="E239" s="57" t="s">
        <v>56</v>
      </c>
      <c r="G239" s="65"/>
      <c r="H239" s="63">
        <v>45153</v>
      </c>
      <c r="I239" s="63">
        <v>46157</v>
      </c>
      <c r="K239" s="44"/>
    </row>
    <row r="240" spans="1:11" s="46" customFormat="1" ht="15" x14ac:dyDescent="0.25">
      <c r="A240" s="54" t="s">
        <v>515</v>
      </c>
      <c r="B240" s="46" t="s">
        <v>516</v>
      </c>
      <c r="C240" s="55">
        <v>3.6</v>
      </c>
      <c r="D240" s="56">
        <v>1.2161999999999999</v>
      </c>
      <c r="E240" s="57" t="s">
        <v>56</v>
      </c>
      <c r="G240" s="65"/>
      <c r="H240" s="63">
        <v>45154</v>
      </c>
      <c r="I240" s="63">
        <v>46158</v>
      </c>
      <c r="K240" s="44"/>
    </row>
    <row r="241" spans="1:11" s="46" customFormat="1" ht="15" x14ac:dyDescent="0.25">
      <c r="A241" s="54" t="s">
        <v>517</v>
      </c>
      <c r="B241" s="46" t="s">
        <v>518</v>
      </c>
      <c r="C241" s="55">
        <v>1.9</v>
      </c>
      <c r="D241" s="56">
        <v>0.59450000000000003</v>
      </c>
      <c r="E241" s="57" t="s">
        <v>56</v>
      </c>
      <c r="G241" s="65"/>
      <c r="H241" s="63">
        <v>45155</v>
      </c>
      <c r="I241" s="63">
        <v>46159</v>
      </c>
      <c r="K241" s="44"/>
    </row>
    <row r="242" spans="1:11" s="46" customFormat="1" ht="15" x14ac:dyDescent="0.25">
      <c r="A242" s="58" t="s">
        <v>519</v>
      </c>
      <c r="B242" s="59" t="s">
        <v>520</v>
      </c>
      <c r="C242" s="60">
        <v>1.6</v>
      </c>
      <c r="D242" s="61">
        <v>1.8765000000000001</v>
      </c>
      <c r="E242" s="62" t="s">
        <v>56</v>
      </c>
      <c r="G242" s="65"/>
      <c r="H242" s="63">
        <v>45156</v>
      </c>
      <c r="I242" s="63">
        <v>46160</v>
      </c>
      <c r="K242" s="44"/>
    </row>
    <row r="243" spans="1:11" s="46" customFormat="1" ht="15" x14ac:dyDescent="0.25">
      <c r="A243" s="54" t="s">
        <v>521</v>
      </c>
      <c r="B243" s="46" t="s">
        <v>522</v>
      </c>
      <c r="C243" s="55">
        <v>1.3</v>
      </c>
      <c r="D243" s="56">
        <v>0.97670000000000001</v>
      </c>
      <c r="E243" s="57" t="s">
        <v>80</v>
      </c>
      <c r="G243" s="65"/>
      <c r="H243" s="63">
        <v>45157</v>
      </c>
      <c r="I243" s="63">
        <v>46161</v>
      </c>
      <c r="K243" s="44"/>
    </row>
    <row r="244" spans="1:11" s="46" customFormat="1" ht="15" x14ac:dyDescent="0.25">
      <c r="A244" s="54" t="s">
        <v>523</v>
      </c>
      <c r="B244" s="46" t="s">
        <v>524</v>
      </c>
      <c r="C244" s="55">
        <v>1.1000000000000001</v>
      </c>
      <c r="D244" s="56">
        <v>0.67900000000000005</v>
      </c>
      <c r="E244" s="57" t="s">
        <v>80</v>
      </c>
      <c r="G244" s="65"/>
      <c r="H244" s="63">
        <v>45158</v>
      </c>
      <c r="I244" s="63">
        <v>46162</v>
      </c>
      <c r="K244" s="44"/>
    </row>
    <row r="245" spans="1:11" s="46" customFormat="1" ht="15" x14ac:dyDescent="0.25">
      <c r="A245" s="54" t="s">
        <v>525</v>
      </c>
      <c r="B245" s="46" t="s">
        <v>526</v>
      </c>
      <c r="C245" s="55">
        <v>4.3</v>
      </c>
      <c r="D245" s="56">
        <v>1.6207</v>
      </c>
      <c r="E245" s="57" t="s">
        <v>56</v>
      </c>
      <c r="G245" s="65"/>
      <c r="H245" s="63">
        <v>45159</v>
      </c>
      <c r="I245" s="63">
        <v>46163</v>
      </c>
      <c r="K245" s="44"/>
    </row>
    <row r="246" spans="1:11" s="46" customFormat="1" ht="15" x14ac:dyDescent="0.25">
      <c r="A246" s="54" t="s">
        <v>527</v>
      </c>
      <c r="B246" s="46" t="s">
        <v>528</v>
      </c>
      <c r="C246" s="55">
        <v>2.9</v>
      </c>
      <c r="D246" s="56">
        <v>1.1187</v>
      </c>
      <c r="E246" s="57" t="s">
        <v>56</v>
      </c>
      <c r="G246" s="65"/>
      <c r="H246" s="63">
        <v>45160</v>
      </c>
      <c r="I246" s="63">
        <v>46164</v>
      </c>
      <c r="K246" s="44"/>
    </row>
    <row r="247" spans="1:11" s="46" customFormat="1" ht="15" x14ac:dyDescent="0.25">
      <c r="A247" s="58" t="s">
        <v>529</v>
      </c>
      <c r="B247" s="59" t="s">
        <v>530</v>
      </c>
      <c r="C247" s="60">
        <v>1.8</v>
      </c>
      <c r="D247" s="61">
        <v>0.66490000000000005</v>
      </c>
      <c r="E247" s="62" t="s">
        <v>56</v>
      </c>
      <c r="G247" s="65"/>
      <c r="H247" s="63">
        <v>45161</v>
      </c>
      <c r="I247" s="63">
        <v>46165</v>
      </c>
      <c r="K247" s="44"/>
    </row>
    <row r="248" spans="1:11" s="46" customFormat="1" ht="15" x14ac:dyDescent="0.25">
      <c r="A248" s="54" t="s">
        <v>531</v>
      </c>
      <c r="B248" s="46" t="s">
        <v>532</v>
      </c>
      <c r="C248" s="55">
        <v>3.7</v>
      </c>
      <c r="D248" s="56">
        <v>1.2584</v>
      </c>
      <c r="E248" s="57" t="s">
        <v>56</v>
      </c>
      <c r="G248" s="65"/>
      <c r="H248" s="63">
        <v>45162</v>
      </c>
      <c r="I248" s="63">
        <v>46166</v>
      </c>
      <c r="K248" s="44"/>
    </row>
    <row r="249" spans="1:11" s="46" customFormat="1" ht="15" x14ac:dyDescent="0.25">
      <c r="A249" s="54" t="s">
        <v>533</v>
      </c>
      <c r="B249" s="46" t="s">
        <v>534</v>
      </c>
      <c r="C249" s="55">
        <v>1.9</v>
      </c>
      <c r="D249" s="56">
        <v>0.76090000000000002</v>
      </c>
      <c r="E249" s="57" t="s">
        <v>56</v>
      </c>
      <c r="G249" s="65"/>
      <c r="H249" s="63">
        <v>45163</v>
      </c>
      <c r="I249" s="63">
        <v>46167</v>
      </c>
      <c r="K249" s="44"/>
    </row>
    <row r="250" spans="1:11" s="46" customFormat="1" ht="15" x14ac:dyDescent="0.25">
      <c r="A250" s="54" t="s">
        <v>535</v>
      </c>
      <c r="B250" s="46" t="s">
        <v>536</v>
      </c>
      <c r="C250" s="55">
        <v>4.0999999999999996</v>
      </c>
      <c r="D250" s="56">
        <v>1.6362000000000001</v>
      </c>
      <c r="E250" s="57" t="s">
        <v>56</v>
      </c>
      <c r="G250" s="65"/>
      <c r="H250" s="63">
        <v>45164</v>
      </c>
      <c r="I250" s="63">
        <v>46168</v>
      </c>
      <c r="K250" s="44"/>
    </row>
    <row r="251" spans="1:11" s="46" customFormat="1" ht="15" x14ac:dyDescent="0.25">
      <c r="A251" s="54" t="s">
        <v>537</v>
      </c>
      <c r="B251" s="46" t="s">
        <v>538</v>
      </c>
      <c r="C251" s="55">
        <v>2.2999999999999998</v>
      </c>
      <c r="D251" s="56">
        <v>0.91610000000000003</v>
      </c>
      <c r="E251" s="57" t="s">
        <v>56</v>
      </c>
      <c r="G251" s="65"/>
      <c r="H251" s="63">
        <v>45165</v>
      </c>
      <c r="I251" s="63">
        <v>46169</v>
      </c>
      <c r="K251" s="44"/>
    </row>
    <row r="252" spans="1:11" s="46" customFormat="1" ht="15" x14ac:dyDescent="0.25">
      <c r="A252" s="58" t="s">
        <v>539</v>
      </c>
      <c r="B252" s="59" t="s">
        <v>540</v>
      </c>
      <c r="C252" s="60">
        <v>4.3</v>
      </c>
      <c r="D252" s="61">
        <v>1.8008999999999999</v>
      </c>
      <c r="E252" s="62" t="s">
        <v>93</v>
      </c>
      <c r="G252" s="65"/>
      <c r="H252" s="63">
        <v>45166</v>
      </c>
      <c r="I252" s="63">
        <v>46170</v>
      </c>
      <c r="K252" s="44"/>
    </row>
    <row r="253" spans="1:11" s="46" customFormat="1" ht="15" x14ac:dyDescent="0.25">
      <c r="A253" s="54" t="s">
        <v>541</v>
      </c>
      <c r="B253" s="46" t="s">
        <v>542</v>
      </c>
      <c r="C253" s="55">
        <v>2.6</v>
      </c>
      <c r="D253" s="56">
        <v>1.0236000000000001</v>
      </c>
      <c r="E253" s="57" t="s">
        <v>93</v>
      </c>
      <c r="G253" s="65"/>
      <c r="H253" s="63">
        <v>45167</v>
      </c>
      <c r="I253" s="63">
        <v>46171</v>
      </c>
      <c r="K253" s="44"/>
    </row>
    <row r="254" spans="1:11" s="46" customFormat="1" ht="15" x14ac:dyDescent="0.25">
      <c r="A254" s="54" t="s">
        <v>543</v>
      </c>
      <c r="B254" s="46" t="s">
        <v>544</v>
      </c>
      <c r="C254" s="55">
        <v>3.9</v>
      </c>
      <c r="D254" s="56">
        <v>1.5363</v>
      </c>
      <c r="E254" s="57" t="s">
        <v>56</v>
      </c>
      <c r="G254" s="65"/>
      <c r="H254" s="63">
        <v>45168</v>
      </c>
      <c r="I254" s="63">
        <v>46172</v>
      </c>
      <c r="K254" s="44"/>
    </row>
    <row r="255" spans="1:11" s="46" customFormat="1" ht="15" x14ac:dyDescent="0.25">
      <c r="A255" s="54" t="s">
        <v>545</v>
      </c>
      <c r="B255" s="46" t="s">
        <v>546</v>
      </c>
      <c r="C255" s="55">
        <v>2.5</v>
      </c>
      <c r="D255" s="56">
        <v>0.94220000000000004</v>
      </c>
      <c r="E255" s="57" t="s">
        <v>56</v>
      </c>
      <c r="G255" s="65"/>
      <c r="H255" s="63">
        <v>45169</v>
      </c>
      <c r="I255" s="63">
        <v>46173</v>
      </c>
      <c r="K255" s="44"/>
    </row>
    <row r="256" spans="1:11" s="46" customFormat="1" ht="15" x14ac:dyDescent="0.25">
      <c r="A256" s="54" t="s">
        <v>547</v>
      </c>
      <c r="B256" s="46" t="s">
        <v>548</v>
      </c>
      <c r="C256" s="55">
        <v>1.8</v>
      </c>
      <c r="D256" s="56">
        <v>0.65359999999999996</v>
      </c>
      <c r="E256" s="57" t="s">
        <v>56</v>
      </c>
      <c r="G256" s="65"/>
      <c r="H256" s="63">
        <v>45170</v>
      </c>
      <c r="I256" s="63">
        <v>46174</v>
      </c>
      <c r="K256" s="44"/>
    </row>
    <row r="257" spans="1:11" s="46" customFormat="1" ht="15" x14ac:dyDescent="0.25">
      <c r="A257" s="58" t="s">
        <v>549</v>
      </c>
      <c r="B257" s="59" t="s">
        <v>550</v>
      </c>
      <c r="C257" s="60">
        <v>2.1</v>
      </c>
      <c r="D257" s="61">
        <v>0.8014</v>
      </c>
      <c r="E257" s="62" t="s">
        <v>56</v>
      </c>
      <c r="G257" s="65"/>
      <c r="H257" s="63">
        <v>45171</v>
      </c>
      <c r="I257" s="63">
        <v>46175</v>
      </c>
      <c r="K257" s="44"/>
    </row>
    <row r="258" spans="1:11" s="46" customFormat="1" ht="15" x14ac:dyDescent="0.25">
      <c r="A258" s="54" t="s">
        <v>551</v>
      </c>
      <c r="B258" s="46" t="s">
        <v>552</v>
      </c>
      <c r="C258" s="55">
        <v>2.7</v>
      </c>
      <c r="D258" s="56">
        <v>1.1188</v>
      </c>
      <c r="E258" s="57" t="s">
        <v>56</v>
      </c>
      <c r="G258" s="65"/>
      <c r="H258" s="63">
        <v>45172</v>
      </c>
      <c r="I258" s="63">
        <v>46176</v>
      </c>
      <c r="K258" s="44"/>
    </row>
    <row r="259" spans="1:11" s="46" customFormat="1" ht="15" x14ac:dyDescent="0.25">
      <c r="A259" s="54" t="s">
        <v>553</v>
      </c>
      <c r="B259" s="46" t="s">
        <v>554</v>
      </c>
      <c r="C259" s="55">
        <v>2.1</v>
      </c>
      <c r="D259" s="56">
        <v>0.90510000000000002</v>
      </c>
      <c r="E259" s="57" t="s">
        <v>56</v>
      </c>
      <c r="G259" s="65"/>
      <c r="H259" s="63">
        <v>45173</v>
      </c>
      <c r="I259" s="63">
        <v>46177</v>
      </c>
      <c r="K259" s="44"/>
    </row>
    <row r="260" spans="1:11" s="46" customFormat="1" ht="15" x14ac:dyDescent="0.25">
      <c r="A260" s="54" t="s">
        <v>555</v>
      </c>
      <c r="B260" s="46" t="s">
        <v>556</v>
      </c>
      <c r="C260" s="55">
        <v>6.3</v>
      </c>
      <c r="D260" s="56">
        <v>2.2858000000000001</v>
      </c>
      <c r="E260" s="57" t="s">
        <v>56</v>
      </c>
      <c r="G260" s="65"/>
      <c r="H260" s="63">
        <v>45174</v>
      </c>
      <c r="I260" s="63">
        <v>46178</v>
      </c>
      <c r="K260" s="44"/>
    </row>
    <row r="261" spans="1:11" s="46" customFormat="1" ht="15" x14ac:dyDescent="0.25">
      <c r="A261" s="54" t="s">
        <v>557</v>
      </c>
      <c r="B261" s="46" t="s">
        <v>558</v>
      </c>
      <c r="C261" s="55">
        <v>3</v>
      </c>
      <c r="D261" s="56">
        <v>1.1598999999999999</v>
      </c>
      <c r="E261" s="57" t="s">
        <v>56</v>
      </c>
      <c r="G261" s="65"/>
      <c r="H261" s="63">
        <v>45175</v>
      </c>
      <c r="I261" s="63">
        <v>46179</v>
      </c>
      <c r="K261" s="44"/>
    </row>
    <row r="262" spans="1:11" s="46" customFormat="1" ht="15" x14ac:dyDescent="0.25">
      <c r="A262" s="58" t="s">
        <v>559</v>
      </c>
      <c r="B262" s="59" t="s">
        <v>560</v>
      </c>
      <c r="C262" s="60">
        <v>1.9</v>
      </c>
      <c r="D262" s="61">
        <v>0.8</v>
      </c>
      <c r="E262" s="62" t="s">
        <v>56</v>
      </c>
      <c r="G262" s="65"/>
      <c r="H262" s="63">
        <v>45176</v>
      </c>
      <c r="I262" s="63">
        <v>46180</v>
      </c>
      <c r="K262" s="44"/>
    </row>
    <row r="263" spans="1:11" s="46" customFormat="1" ht="15" x14ac:dyDescent="0.25">
      <c r="A263" s="54" t="s">
        <v>561</v>
      </c>
      <c r="B263" s="46" t="s">
        <v>562</v>
      </c>
      <c r="C263" s="55">
        <v>8.4</v>
      </c>
      <c r="D263" s="56">
        <v>9.4672000000000001</v>
      </c>
      <c r="E263" s="57" t="s">
        <v>56</v>
      </c>
      <c r="G263" s="65"/>
      <c r="H263" s="63">
        <v>45177</v>
      </c>
      <c r="I263" s="63">
        <v>46181</v>
      </c>
      <c r="K263" s="44"/>
    </row>
    <row r="264" spans="1:11" s="46" customFormat="1" ht="15" x14ac:dyDescent="0.25">
      <c r="A264" s="54" t="s">
        <v>1981</v>
      </c>
      <c r="B264" s="46" t="s">
        <v>1982</v>
      </c>
      <c r="C264" s="55">
        <v>2.7</v>
      </c>
      <c r="D264" s="56">
        <v>3.7313999999999998</v>
      </c>
      <c r="E264" s="57" t="s">
        <v>80</v>
      </c>
      <c r="G264" s="65"/>
      <c r="H264" s="63">
        <v>45178</v>
      </c>
      <c r="I264" s="63">
        <v>46182</v>
      </c>
      <c r="K264" s="44"/>
    </row>
    <row r="265" spans="1:11" s="46" customFormat="1" ht="15" x14ac:dyDescent="0.25">
      <c r="A265" s="54" t="s">
        <v>563</v>
      </c>
      <c r="B265" s="46" t="s">
        <v>564</v>
      </c>
      <c r="C265" s="55">
        <v>8.1</v>
      </c>
      <c r="D265" s="56">
        <v>5.8478000000000003</v>
      </c>
      <c r="E265" s="57" t="s">
        <v>56</v>
      </c>
      <c r="G265" s="65"/>
      <c r="H265" s="63">
        <v>45179</v>
      </c>
      <c r="I265" s="63">
        <v>46183</v>
      </c>
      <c r="K265" s="44"/>
    </row>
    <row r="266" spans="1:11" s="46" customFormat="1" ht="15" x14ac:dyDescent="0.25">
      <c r="A266" s="54" t="s">
        <v>565</v>
      </c>
      <c r="B266" s="46" t="s">
        <v>566</v>
      </c>
      <c r="C266" s="55">
        <v>2.1</v>
      </c>
      <c r="D266" s="56">
        <v>3.7054999999999998</v>
      </c>
      <c r="E266" s="57" t="s">
        <v>80</v>
      </c>
      <c r="G266" s="65"/>
      <c r="H266" s="63">
        <v>45180</v>
      </c>
      <c r="I266" s="63">
        <v>46184</v>
      </c>
      <c r="K266" s="44"/>
    </row>
    <row r="267" spans="1:11" s="46" customFormat="1" ht="15" x14ac:dyDescent="0.25">
      <c r="A267" s="58" t="s">
        <v>567</v>
      </c>
      <c r="B267" s="59" t="s">
        <v>568</v>
      </c>
      <c r="C267" s="60">
        <v>3.6</v>
      </c>
      <c r="D267" s="61">
        <v>4.0420999999999996</v>
      </c>
      <c r="E267" s="62" t="s">
        <v>56</v>
      </c>
      <c r="G267" s="65"/>
      <c r="H267" s="63">
        <v>45181</v>
      </c>
      <c r="I267" s="63">
        <v>46185</v>
      </c>
      <c r="K267" s="44"/>
    </row>
    <row r="268" spans="1:11" s="46" customFormat="1" ht="15" x14ac:dyDescent="0.25">
      <c r="A268" s="54" t="s">
        <v>569</v>
      </c>
      <c r="B268" s="46" t="s">
        <v>570</v>
      </c>
      <c r="C268" s="55">
        <v>2.1</v>
      </c>
      <c r="D268" s="56">
        <v>3.0274000000000001</v>
      </c>
      <c r="E268" s="57" t="s">
        <v>56</v>
      </c>
      <c r="G268" s="65"/>
      <c r="H268" s="63">
        <v>45182</v>
      </c>
      <c r="I268" s="63">
        <v>46186</v>
      </c>
      <c r="K268" s="44"/>
    </row>
    <row r="269" spans="1:11" s="46" customFormat="1" ht="15" x14ac:dyDescent="0.25">
      <c r="A269" s="54" t="s">
        <v>571</v>
      </c>
      <c r="B269" s="46" t="s">
        <v>572</v>
      </c>
      <c r="C269" s="55">
        <v>4.4000000000000004</v>
      </c>
      <c r="D269" s="56">
        <v>7.0587</v>
      </c>
      <c r="E269" s="57" t="s">
        <v>56</v>
      </c>
      <c r="G269" s="65"/>
      <c r="H269" s="63">
        <v>45183</v>
      </c>
      <c r="I269" s="63">
        <v>46187</v>
      </c>
      <c r="K269" s="44"/>
    </row>
    <row r="270" spans="1:11" s="46" customFormat="1" ht="15" x14ac:dyDescent="0.25">
      <c r="A270" s="54" t="s">
        <v>573</v>
      </c>
      <c r="B270" s="46" t="s">
        <v>574</v>
      </c>
      <c r="C270" s="55">
        <v>2</v>
      </c>
      <c r="D270" s="56">
        <v>4.6307</v>
      </c>
      <c r="E270" s="57" t="s">
        <v>56</v>
      </c>
      <c r="G270" s="65"/>
      <c r="H270" s="63">
        <v>45184</v>
      </c>
      <c r="I270" s="63">
        <v>46188</v>
      </c>
      <c r="K270" s="44"/>
    </row>
    <row r="271" spans="1:11" s="46" customFormat="1" ht="15" x14ac:dyDescent="0.25">
      <c r="A271" s="54" t="s">
        <v>575</v>
      </c>
      <c r="B271" s="46" t="s">
        <v>576</v>
      </c>
      <c r="C271" s="55">
        <v>2.8</v>
      </c>
      <c r="D271" s="56">
        <v>4.9458000000000002</v>
      </c>
      <c r="E271" s="57" t="s">
        <v>80</v>
      </c>
      <c r="G271" s="65"/>
      <c r="H271" s="63">
        <v>45185</v>
      </c>
      <c r="I271" s="63">
        <v>46189</v>
      </c>
      <c r="K271" s="44"/>
    </row>
    <row r="272" spans="1:11" s="46" customFormat="1" ht="15" x14ac:dyDescent="0.25">
      <c r="A272" s="58" t="s">
        <v>577</v>
      </c>
      <c r="B272" s="59" t="s">
        <v>578</v>
      </c>
      <c r="C272" s="60">
        <v>8.6999999999999993</v>
      </c>
      <c r="D272" s="61">
        <v>4.9930000000000003</v>
      </c>
      <c r="E272" s="62" t="s">
        <v>56</v>
      </c>
      <c r="G272" s="65"/>
      <c r="H272" s="63">
        <v>45186</v>
      </c>
      <c r="I272" s="63">
        <v>46190</v>
      </c>
      <c r="K272" s="44"/>
    </row>
    <row r="273" spans="1:11" s="46" customFormat="1" ht="15" x14ac:dyDescent="0.25">
      <c r="A273" s="54" t="s">
        <v>579</v>
      </c>
      <c r="B273" s="46" t="s">
        <v>580</v>
      </c>
      <c r="C273" s="55">
        <v>3.4</v>
      </c>
      <c r="D273" s="56">
        <v>3.0249999999999999</v>
      </c>
      <c r="E273" s="57" t="s">
        <v>56</v>
      </c>
      <c r="G273" s="65"/>
      <c r="H273" s="63">
        <v>45187</v>
      </c>
      <c r="I273" s="63">
        <v>46191</v>
      </c>
      <c r="K273" s="44"/>
    </row>
    <row r="274" spans="1:11" s="46" customFormat="1" ht="15" x14ac:dyDescent="0.25">
      <c r="A274" s="54" t="s">
        <v>581</v>
      </c>
      <c r="B274" s="46" t="s">
        <v>582</v>
      </c>
      <c r="C274" s="55">
        <v>1.8</v>
      </c>
      <c r="D274" s="56">
        <v>2.1821000000000002</v>
      </c>
      <c r="E274" s="57" t="s">
        <v>56</v>
      </c>
      <c r="G274" s="65"/>
      <c r="H274" s="63">
        <v>45188</v>
      </c>
      <c r="I274" s="63">
        <v>46192</v>
      </c>
      <c r="K274" s="44"/>
    </row>
    <row r="275" spans="1:11" s="46" customFormat="1" ht="15" x14ac:dyDescent="0.25">
      <c r="A275" s="54" t="s">
        <v>583</v>
      </c>
      <c r="B275" s="46" t="s">
        <v>584</v>
      </c>
      <c r="C275" s="55">
        <v>9.8000000000000007</v>
      </c>
      <c r="D275" s="56">
        <v>4.3970000000000002</v>
      </c>
      <c r="E275" s="57" t="s">
        <v>56</v>
      </c>
      <c r="G275" s="65"/>
      <c r="H275" s="63">
        <v>45189</v>
      </c>
      <c r="I275" s="63">
        <v>46193</v>
      </c>
      <c r="K275" s="44"/>
    </row>
    <row r="276" spans="1:11" s="46" customFormat="1" ht="15" x14ac:dyDescent="0.25">
      <c r="A276" s="54" t="s">
        <v>585</v>
      </c>
      <c r="B276" s="46" t="s">
        <v>586</v>
      </c>
      <c r="C276" s="55">
        <v>5.4</v>
      </c>
      <c r="D276" s="56">
        <v>3.2907999999999999</v>
      </c>
      <c r="E276" s="57" t="s">
        <v>56</v>
      </c>
      <c r="G276" s="65"/>
      <c r="H276" s="63">
        <v>45190</v>
      </c>
      <c r="I276" s="63">
        <v>46194</v>
      </c>
      <c r="K276" s="44"/>
    </row>
    <row r="277" spans="1:11" s="46" customFormat="1" ht="15" x14ac:dyDescent="0.25">
      <c r="A277" s="58" t="s">
        <v>587</v>
      </c>
      <c r="B277" s="59" t="s">
        <v>588</v>
      </c>
      <c r="C277" s="60">
        <v>3.7</v>
      </c>
      <c r="D277" s="61">
        <v>2.5857999999999999</v>
      </c>
      <c r="E277" s="62" t="s">
        <v>56</v>
      </c>
      <c r="G277" s="65"/>
      <c r="H277" s="63">
        <v>45191</v>
      </c>
      <c r="I277" s="63">
        <v>46195</v>
      </c>
      <c r="K277" s="44"/>
    </row>
    <row r="278" spans="1:11" s="46" customFormat="1" ht="15" x14ac:dyDescent="0.25">
      <c r="A278" s="54" t="s">
        <v>589</v>
      </c>
      <c r="B278" s="46" t="s">
        <v>590</v>
      </c>
      <c r="C278" s="55">
        <v>6.4</v>
      </c>
      <c r="D278" s="56">
        <v>5.5778999999999996</v>
      </c>
      <c r="E278" s="57" t="s">
        <v>80</v>
      </c>
      <c r="G278" s="65"/>
      <c r="H278" s="63">
        <v>45192</v>
      </c>
      <c r="I278" s="63">
        <v>46196</v>
      </c>
      <c r="K278" s="44"/>
    </row>
    <row r="279" spans="1:11" s="46" customFormat="1" ht="15" x14ac:dyDescent="0.25">
      <c r="A279" s="54" t="s">
        <v>591</v>
      </c>
      <c r="B279" s="46" t="s">
        <v>592</v>
      </c>
      <c r="C279" s="55">
        <v>3.5</v>
      </c>
      <c r="D279" s="56">
        <v>3.6082999999999998</v>
      </c>
      <c r="E279" s="57" t="s">
        <v>80</v>
      </c>
      <c r="G279" s="65"/>
      <c r="H279" s="63">
        <v>45193</v>
      </c>
      <c r="I279" s="63">
        <v>46197</v>
      </c>
      <c r="K279" s="44"/>
    </row>
    <row r="280" spans="1:11" s="46" customFormat="1" ht="15" x14ac:dyDescent="0.25">
      <c r="A280" s="54" t="s">
        <v>593</v>
      </c>
      <c r="B280" s="46" t="s">
        <v>594</v>
      </c>
      <c r="C280" s="55">
        <v>2.2000000000000002</v>
      </c>
      <c r="D280" s="56">
        <v>2.5232000000000001</v>
      </c>
      <c r="E280" s="57" t="s">
        <v>80</v>
      </c>
      <c r="G280" s="65"/>
      <c r="H280" s="63">
        <v>45194</v>
      </c>
      <c r="I280" s="63">
        <v>46198</v>
      </c>
      <c r="K280" s="44"/>
    </row>
    <row r="281" spans="1:11" s="46" customFormat="1" ht="15" x14ac:dyDescent="0.25">
      <c r="A281" s="54" t="s">
        <v>595</v>
      </c>
      <c r="B281" s="46" t="s">
        <v>596</v>
      </c>
      <c r="C281" s="55">
        <v>9.5</v>
      </c>
      <c r="D281" s="56">
        <v>5.7689000000000004</v>
      </c>
      <c r="E281" s="57" t="s">
        <v>56</v>
      </c>
      <c r="G281" s="65"/>
      <c r="H281" s="63">
        <v>45195</v>
      </c>
      <c r="I281" s="63">
        <v>46199</v>
      </c>
      <c r="K281" s="44"/>
    </row>
    <row r="282" spans="1:11" s="46" customFormat="1" ht="15" x14ac:dyDescent="0.25">
      <c r="A282" s="58" t="s">
        <v>597</v>
      </c>
      <c r="B282" s="59" t="s">
        <v>598</v>
      </c>
      <c r="C282" s="60">
        <v>5.7</v>
      </c>
      <c r="D282" s="61">
        <v>2.5646</v>
      </c>
      <c r="E282" s="62" t="s">
        <v>56</v>
      </c>
      <c r="G282" s="65"/>
      <c r="H282" s="63">
        <v>45196</v>
      </c>
      <c r="I282" s="63">
        <v>46200</v>
      </c>
      <c r="K282" s="44"/>
    </row>
    <row r="283" spans="1:11" s="46" customFormat="1" ht="15" x14ac:dyDescent="0.25">
      <c r="A283" s="54" t="s">
        <v>599</v>
      </c>
      <c r="B283" s="46" t="s">
        <v>600</v>
      </c>
      <c r="C283" s="55">
        <v>3.4</v>
      </c>
      <c r="D283" s="56">
        <v>2.0901999999999998</v>
      </c>
      <c r="E283" s="57" t="s">
        <v>56</v>
      </c>
      <c r="G283" s="65"/>
      <c r="H283" s="63">
        <v>45197</v>
      </c>
      <c r="I283" s="63">
        <v>46201</v>
      </c>
      <c r="K283" s="44"/>
    </row>
    <row r="284" spans="1:11" s="46" customFormat="1" ht="15" x14ac:dyDescent="0.25">
      <c r="A284" s="54" t="s">
        <v>601</v>
      </c>
      <c r="B284" s="46" t="s">
        <v>602</v>
      </c>
      <c r="C284" s="55">
        <v>6.9</v>
      </c>
      <c r="D284" s="56">
        <v>3.9788999999999999</v>
      </c>
      <c r="E284" s="57" t="s">
        <v>80</v>
      </c>
      <c r="G284" s="65"/>
      <c r="H284" s="63">
        <v>45198</v>
      </c>
      <c r="I284" s="63">
        <v>46202</v>
      </c>
      <c r="K284" s="44"/>
    </row>
    <row r="285" spans="1:11" s="46" customFormat="1" ht="15" x14ac:dyDescent="0.25">
      <c r="A285" s="54" t="s">
        <v>603</v>
      </c>
      <c r="B285" s="46" t="s">
        <v>604</v>
      </c>
      <c r="C285" s="55">
        <v>4.0999999999999996</v>
      </c>
      <c r="D285" s="56">
        <v>1.8954</v>
      </c>
      <c r="E285" s="57" t="s">
        <v>135</v>
      </c>
      <c r="G285" s="65"/>
      <c r="H285" s="63">
        <v>45199</v>
      </c>
      <c r="I285" s="63">
        <v>46203</v>
      </c>
      <c r="K285" s="44"/>
    </row>
    <row r="286" spans="1:11" s="46" customFormat="1" ht="15" x14ac:dyDescent="0.25">
      <c r="A286" s="54" t="s">
        <v>605</v>
      </c>
      <c r="B286" s="46" t="s">
        <v>606</v>
      </c>
      <c r="C286" s="55">
        <v>3.3</v>
      </c>
      <c r="D286" s="56">
        <v>1.3593999999999999</v>
      </c>
      <c r="E286" s="57" t="s">
        <v>135</v>
      </c>
      <c r="G286" s="65"/>
      <c r="H286" s="63">
        <v>45200</v>
      </c>
      <c r="I286" s="63">
        <v>46204</v>
      </c>
      <c r="K286" s="44"/>
    </row>
    <row r="287" spans="1:11" s="46" customFormat="1" ht="15" x14ac:dyDescent="0.25">
      <c r="A287" s="58" t="s">
        <v>607</v>
      </c>
      <c r="B287" s="59" t="s">
        <v>608</v>
      </c>
      <c r="C287" s="60">
        <v>5.5</v>
      </c>
      <c r="D287" s="61">
        <v>3.5366</v>
      </c>
      <c r="E287" s="62" t="s">
        <v>80</v>
      </c>
      <c r="G287" s="65"/>
      <c r="H287" s="63">
        <v>45201</v>
      </c>
      <c r="I287" s="63">
        <v>46205</v>
      </c>
      <c r="K287" s="44"/>
    </row>
    <row r="288" spans="1:11" s="46" customFormat="1" ht="15" x14ac:dyDescent="0.25">
      <c r="A288" s="54" t="s">
        <v>609</v>
      </c>
      <c r="B288" s="46" t="s">
        <v>610</v>
      </c>
      <c r="C288" s="55">
        <v>3.5</v>
      </c>
      <c r="D288" s="56">
        <v>1.6846000000000001</v>
      </c>
      <c r="E288" s="57" t="s">
        <v>56</v>
      </c>
      <c r="G288" s="65"/>
      <c r="H288" s="63">
        <v>45202</v>
      </c>
      <c r="I288" s="63">
        <v>46206</v>
      </c>
      <c r="K288" s="44"/>
    </row>
    <row r="289" spans="1:11" s="46" customFormat="1" ht="15" x14ac:dyDescent="0.25">
      <c r="A289" s="54" t="s">
        <v>611</v>
      </c>
      <c r="B289" s="46" t="s">
        <v>612</v>
      </c>
      <c r="C289" s="55">
        <v>1.7</v>
      </c>
      <c r="D289" s="56">
        <v>1.3412999999999999</v>
      </c>
      <c r="E289" s="57" t="s">
        <v>80</v>
      </c>
      <c r="G289" s="65"/>
      <c r="H289" s="63">
        <v>45203</v>
      </c>
      <c r="I289" s="63">
        <v>46207</v>
      </c>
      <c r="K289" s="44"/>
    </row>
    <row r="290" spans="1:11" s="46" customFormat="1" ht="15" x14ac:dyDescent="0.25">
      <c r="A290" s="54" t="s">
        <v>613</v>
      </c>
      <c r="B290" s="46" t="s">
        <v>614</v>
      </c>
      <c r="C290" s="55">
        <v>4.8</v>
      </c>
      <c r="D290" s="56">
        <v>3.8389000000000002</v>
      </c>
      <c r="E290" s="57" t="s">
        <v>80</v>
      </c>
      <c r="G290" s="65"/>
      <c r="H290" s="63">
        <v>45204</v>
      </c>
      <c r="I290" s="63">
        <v>46208</v>
      </c>
      <c r="K290" s="44"/>
    </row>
    <row r="291" spans="1:11" s="46" customFormat="1" ht="15" x14ac:dyDescent="0.25">
      <c r="A291" s="54" t="s">
        <v>615</v>
      </c>
      <c r="B291" s="46" t="s">
        <v>616</v>
      </c>
      <c r="C291" s="55">
        <v>2.2000000000000002</v>
      </c>
      <c r="D291" s="56">
        <v>1.8724000000000001</v>
      </c>
      <c r="E291" s="57" t="s">
        <v>56</v>
      </c>
      <c r="G291" s="65"/>
      <c r="H291" s="63">
        <v>45205</v>
      </c>
      <c r="I291" s="63">
        <v>46209</v>
      </c>
      <c r="K291" s="44"/>
    </row>
    <row r="292" spans="1:11" s="46" customFormat="1" ht="15" x14ac:dyDescent="0.25">
      <c r="A292" s="58" t="s">
        <v>617</v>
      </c>
      <c r="B292" s="59" t="s">
        <v>618</v>
      </c>
      <c r="C292" s="60">
        <v>1.9</v>
      </c>
      <c r="D292" s="61">
        <v>1.3706</v>
      </c>
      <c r="E292" s="62" t="s">
        <v>56</v>
      </c>
      <c r="G292" s="65"/>
      <c r="H292" s="63">
        <v>45206</v>
      </c>
      <c r="I292" s="63">
        <v>46210</v>
      </c>
      <c r="K292" s="44"/>
    </row>
    <row r="293" spans="1:11" s="46" customFormat="1" ht="15" x14ac:dyDescent="0.25">
      <c r="A293" s="54" t="s">
        <v>619</v>
      </c>
      <c r="B293" s="46" t="s">
        <v>620</v>
      </c>
      <c r="C293" s="55">
        <v>6.5</v>
      </c>
      <c r="D293" s="56">
        <v>3.7016</v>
      </c>
      <c r="E293" s="57" t="s">
        <v>56</v>
      </c>
      <c r="G293" s="65"/>
      <c r="H293" s="63">
        <v>45207</v>
      </c>
      <c r="I293" s="63">
        <v>46211</v>
      </c>
      <c r="K293" s="44"/>
    </row>
    <row r="294" spans="1:11" s="46" customFormat="1" ht="15" x14ac:dyDescent="0.25">
      <c r="A294" s="54" t="s">
        <v>621</v>
      </c>
      <c r="B294" s="46" t="s">
        <v>622</v>
      </c>
      <c r="C294" s="55">
        <v>3.6</v>
      </c>
      <c r="D294" s="56">
        <v>2.2103000000000002</v>
      </c>
      <c r="E294" s="57" t="s">
        <v>56</v>
      </c>
      <c r="G294" s="65"/>
      <c r="H294" s="63">
        <v>45208</v>
      </c>
      <c r="I294" s="63">
        <v>46212</v>
      </c>
      <c r="K294" s="44"/>
    </row>
    <row r="295" spans="1:11" s="46" customFormat="1" ht="15" x14ac:dyDescent="0.25">
      <c r="A295" s="54" t="s">
        <v>623</v>
      </c>
      <c r="B295" s="46" t="s">
        <v>624</v>
      </c>
      <c r="C295" s="55">
        <v>2.7</v>
      </c>
      <c r="D295" s="56">
        <v>2.0503</v>
      </c>
      <c r="E295" s="57" t="s">
        <v>56</v>
      </c>
      <c r="G295" s="65"/>
      <c r="H295" s="63">
        <v>45209</v>
      </c>
      <c r="I295" s="63">
        <v>46213</v>
      </c>
      <c r="K295" s="44"/>
    </row>
    <row r="296" spans="1:11" s="46" customFormat="1" ht="15" x14ac:dyDescent="0.25">
      <c r="A296" s="54" t="s">
        <v>625</v>
      </c>
      <c r="B296" s="46" t="s">
        <v>626</v>
      </c>
      <c r="C296" s="55">
        <v>7.2</v>
      </c>
      <c r="D296" s="56">
        <v>4.4451000000000001</v>
      </c>
      <c r="E296" s="57" t="s">
        <v>56</v>
      </c>
      <c r="G296" s="65"/>
      <c r="H296" s="63">
        <v>45210</v>
      </c>
      <c r="I296" s="63">
        <v>46214</v>
      </c>
      <c r="K296" s="44"/>
    </row>
    <row r="297" spans="1:11" s="46" customFormat="1" ht="15" x14ac:dyDescent="0.25">
      <c r="A297" s="58" t="s">
        <v>627</v>
      </c>
      <c r="B297" s="59" t="s">
        <v>628</v>
      </c>
      <c r="C297" s="60">
        <v>4.8</v>
      </c>
      <c r="D297" s="61">
        <v>2.5150999999999999</v>
      </c>
      <c r="E297" s="62" t="s">
        <v>56</v>
      </c>
      <c r="G297" s="65"/>
      <c r="H297" s="63">
        <v>45211</v>
      </c>
      <c r="I297" s="63">
        <v>46215</v>
      </c>
      <c r="K297" s="44"/>
    </row>
    <row r="298" spans="1:11" s="46" customFormat="1" ht="15" x14ac:dyDescent="0.25">
      <c r="A298" s="54" t="s">
        <v>629</v>
      </c>
      <c r="B298" s="46" t="s">
        <v>630</v>
      </c>
      <c r="C298" s="55">
        <v>2.6</v>
      </c>
      <c r="D298" s="56">
        <v>1.7923</v>
      </c>
      <c r="E298" s="57" t="s">
        <v>56</v>
      </c>
      <c r="G298" s="65"/>
      <c r="H298" s="63">
        <v>45212</v>
      </c>
      <c r="I298" s="63">
        <v>46216</v>
      </c>
      <c r="K298" s="44"/>
    </row>
    <row r="299" spans="1:11" s="46" customFormat="1" ht="15" x14ac:dyDescent="0.25">
      <c r="A299" s="54" t="s">
        <v>1983</v>
      </c>
      <c r="B299" s="46" t="s">
        <v>1984</v>
      </c>
      <c r="C299" s="55">
        <v>3.2</v>
      </c>
      <c r="D299" s="56">
        <v>4.8177000000000003</v>
      </c>
      <c r="E299" s="57" t="s">
        <v>56</v>
      </c>
      <c r="G299" s="65"/>
      <c r="H299" s="63">
        <v>45213</v>
      </c>
      <c r="I299" s="63">
        <v>46217</v>
      </c>
      <c r="K299" s="44"/>
    </row>
    <row r="300" spans="1:11" s="46" customFormat="1" ht="15" x14ac:dyDescent="0.25">
      <c r="A300" s="54" t="s">
        <v>1985</v>
      </c>
      <c r="B300" s="46" t="s">
        <v>1986</v>
      </c>
      <c r="C300" s="55">
        <v>2</v>
      </c>
      <c r="D300" s="56">
        <v>3.4365000000000001</v>
      </c>
      <c r="E300" s="57" t="s">
        <v>56</v>
      </c>
      <c r="G300" s="65"/>
      <c r="H300" s="63">
        <v>45214</v>
      </c>
      <c r="I300" s="63">
        <v>46218</v>
      </c>
      <c r="K300" s="44"/>
    </row>
    <row r="301" spans="1:11" s="46" customFormat="1" ht="15" x14ac:dyDescent="0.25">
      <c r="A301" s="54" t="s">
        <v>631</v>
      </c>
      <c r="B301" s="46" t="s">
        <v>632</v>
      </c>
      <c r="C301" s="55">
        <v>3.8</v>
      </c>
      <c r="D301" s="56">
        <v>1.9601999999999999</v>
      </c>
      <c r="E301" s="57" t="s">
        <v>56</v>
      </c>
      <c r="G301" s="65"/>
      <c r="H301" s="63">
        <v>45215</v>
      </c>
      <c r="I301" s="63">
        <v>46219</v>
      </c>
      <c r="K301" s="44"/>
    </row>
    <row r="302" spans="1:11" s="46" customFormat="1" ht="15" x14ac:dyDescent="0.25">
      <c r="A302" s="58" t="s">
        <v>633</v>
      </c>
      <c r="B302" s="59" t="s">
        <v>634</v>
      </c>
      <c r="C302" s="60">
        <v>3.1</v>
      </c>
      <c r="D302" s="61">
        <v>1.2369000000000001</v>
      </c>
      <c r="E302" s="62" t="s">
        <v>56</v>
      </c>
      <c r="G302" s="65"/>
      <c r="H302" s="63">
        <v>45216</v>
      </c>
      <c r="I302" s="63">
        <v>46220</v>
      </c>
      <c r="K302" s="44"/>
    </row>
    <row r="303" spans="1:11" s="46" customFormat="1" ht="15" x14ac:dyDescent="0.25">
      <c r="A303" s="54" t="s">
        <v>635</v>
      </c>
      <c r="B303" s="46" t="s">
        <v>636</v>
      </c>
      <c r="C303" s="55">
        <v>2.8</v>
      </c>
      <c r="D303" s="56">
        <v>0.89510000000000001</v>
      </c>
      <c r="E303" s="57" t="s">
        <v>56</v>
      </c>
      <c r="G303" s="65"/>
      <c r="H303" s="63">
        <v>45217</v>
      </c>
      <c r="I303" s="63">
        <v>46221</v>
      </c>
      <c r="K303" s="44"/>
    </row>
    <row r="304" spans="1:11" s="46" customFormat="1" ht="15" x14ac:dyDescent="0.25">
      <c r="A304" s="54" t="s">
        <v>637</v>
      </c>
      <c r="B304" s="46" t="s">
        <v>638</v>
      </c>
      <c r="C304" s="55">
        <v>4.9000000000000004</v>
      </c>
      <c r="D304" s="56">
        <v>1.623</v>
      </c>
      <c r="E304" s="57" t="s">
        <v>56</v>
      </c>
      <c r="G304" s="65"/>
      <c r="H304" s="63">
        <v>45218</v>
      </c>
      <c r="I304" s="63">
        <v>46222</v>
      </c>
      <c r="K304" s="44"/>
    </row>
    <row r="305" spans="1:11" s="46" customFormat="1" ht="15" x14ac:dyDescent="0.25">
      <c r="A305" s="54" t="s">
        <v>639</v>
      </c>
      <c r="B305" s="46" t="s">
        <v>640</v>
      </c>
      <c r="C305" s="55">
        <v>3.7</v>
      </c>
      <c r="D305" s="56">
        <v>1.1043000000000001</v>
      </c>
      <c r="E305" s="57" t="s">
        <v>56</v>
      </c>
      <c r="G305" s="65"/>
      <c r="H305" s="63">
        <v>45219</v>
      </c>
      <c r="I305" s="63">
        <v>46223</v>
      </c>
      <c r="K305" s="44"/>
    </row>
    <row r="306" spans="1:11" s="46" customFormat="1" ht="15" x14ac:dyDescent="0.25">
      <c r="A306" s="54" t="s">
        <v>641</v>
      </c>
      <c r="B306" s="46" t="s">
        <v>642</v>
      </c>
      <c r="C306" s="55">
        <v>2.7</v>
      </c>
      <c r="D306" s="56">
        <v>0.88919999999999999</v>
      </c>
      <c r="E306" s="57" t="s">
        <v>56</v>
      </c>
      <c r="G306" s="65"/>
      <c r="H306" s="63">
        <v>45220</v>
      </c>
      <c r="I306" s="63">
        <v>46224</v>
      </c>
      <c r="K306" s="44"/>
    </row>
    <row r="307" spans="1:11" s="46" customFormat="1" ht="15" x14ac:dyDescent="0.25">
      <c r="A307" s="58" t="s">
        <v>643</v>
      </c>
      <c r="B307" s="59" t="s">
        <v>644</v>
      </c>
      <c r="C307" s="60">
        <v>7.1</v>
      </c>
      <c r="D307" s="61">
        <v>2.4104000000000001</v>
      </c>
      <c r="E307" s="62" t="s">
        <v>56</v>
      </c>
      <c r="G307" s="65"/>
      <c r="H307" s="63">
        <v>45221</v>
      </c>
      <c r="I307" s="63">
        <v>46225</v>
      </c>
      <c r="K307" s="44"/>
    </row>
    <row r="308" spans="1:11" s="46" customFormat="1" ht="15" x14ac:dyDescent="0.25">
      <c r="A308" s="54" t="s">
        <v>645</v>
      </c>
      <c r="B308" s="46" t="s">
        <v>646</v>
      </c>
      <c r="C308" s="55">
        <v>4.0999999999999996</v>
      </c>
      <c r="D308" s="56">
        <v>1.6680999999999999</v>
      </c>
      <c r="E308" s="57" t="s">
        <v>56</v>
      </c>
      <c r="G308" s="65"/>
      <c r="H308" s="63">
        <v>45222</v>
      </c>
      <c r="I308" s="63">
        <v>46226</v>
      </c>
      <c r="K308" s="44"/>
    </row>
    <row r="309" spans="1:11" s="46" customFormat="1" ht="15" x14ac:dyDescent="0.25">
      <c r="A309" s="54" t="s">
        <v>647</v>
      </c>
      <c r="B309" s="46" t="s">
        <v>648</v>
      </c>
      <c r="C309" s="55">
        <v>2.2999999999999998</v>
      </c>
      <c r="D309" s="56">
        <v>1.4238999999999999</v>
      </c>
      <c r="E309" s="57" t="s">
        <v>80</v>
      </c>
      <c r="G309" s="65"/>
      <c r="H309" s="63">
        <v>45223</v>
      </c>
      <c r="I309" s="63">
        <v>46227</v>
      </c>
      <c r="K309" s="44"/>
    </row>
    <row r="310" spans="1:11" s="46" customFormat="1" ht="15" x14ac:dyDescent="0.25">
      <c r="A310" s="54" t="s">
        <v>649</v>
      </c>
      <c r="B310" s="46" t="s">
        <v>650</v>
      </c>
      <c r="C310" s="55">
        <v>4.4000000000000004</v>
      </c>
      <c r="D310" s="56">
        <v>2.3008000000000002</v>
      </c>
      <c r="E310" s="57" t="s">
        <v>56</v>
      </c>
      <c r="G310" s="65"/>
      <c r="H310" s="63">
        <v>45224</v>
      </c>
      <c r="I310" s="63">
        <v>46228</v>
      </c>
      <c r="K310" s="44"/>
    </row>
    <row r="311" spans="1:11" s="46" customFormat="1" ht="15" x14ac:dyDescent="0.25">
      <c r="A311" s="54" t="s">
        <v>651</v>
      </c>
      <c r="B311" s="46" t="s">
        <v>652</v>
      </c>
      <c r="C311" s="55">
        <v>3</v>
      </c>
      <c r="D311" s="56">
        <v>1.2783</v>
      </c>
      <c r="E311" s="57" t="s">
        <v>56</v>
      </c>
      <c r="G311" s="65"/>
      <c r="H311" s="63">
        <v>45225</v>
      </c>
      <c r="I311" s="63">
        <v>46229</v>
      </c>
      <c r="K311" s="44"/>
    </row>
    <row r="312" spans="1:11" s="46" customFormat="1" ht="15" x14ac:dyDescent="0.25">
      <c r="A312" s="58" t="s">
        <v>653</v>
      </c>
      <c r="B312" s="59" t="s">
        <v>654</v>
      </c>
      <c r="C312" s="60">
        <v>2.2999999999999998</v>
      </c>
      <c r="D312" s="61">
        <v>0.84389999999999998</v>
      </c>
      <c r="E312" s="62" t="s">
        <v>56</v>
      </c>
      <c r="G312" s="65"/>
      <c r="H312" s="63">
        <v>45226</v>
      </c>
      <c r="I312" s="63">
        <v>46230</v>
      </c>
      <c r="K312" s="44"/>
    </row>
    <row r="313" spans="1:11" s="46" customFormat="1" ht="15" x14ac:dyDescent="0.25">
      <c r="A313" s="54" t="s">
        <v>655</v>
      </c>
      <c r="B313" s="46" t="s">
        <v>656</v>
      </c>
      <c r="C313" s="55">
        <v>5.0999999999999996</v>
      </c>
      <c r="D313" s="56">
        <v>1.9038999999999999</v>
      </c>
      <c r="E313" s="57" t="s">
        <v>56</v>
      </c>
      <c r="G313" s="65"/>
      <c r="H313" s="63">
        <v>45227</v>
      </c>
      <c r="I313" s="63">
        <v>46231</v>
      </c>
      <c r="K313" s="44"/>
    </row>
    <row r="314" spans="1:11" s="46" customFormat="1" ht="15" x14ac:dyDescent="0.25">
      <c r="A314" s="54" t="s">
        <v>657</v>
      </c>
      <c r="B314" s="46" t="s">
        <v>658</v>
      </c>
      <c r="C314" s="55">
        <v>3.3</v>
      </c>
      <c r="D314" s="56">
        <v>1.0928</v>
      </c>
      <c r="E314" s="57" t="s">
        <v>135</v>
      </c>
      <c r="G314" s="65"/>
      <c r="H314" s="63">
        <v>45228</v>
      </c>
      <c r="I314" s="63">
        <v>46232</v>
      </c>
      <c r="K314" s="44"/>
    </row>
    <row r="315" spans="1:11" s="46" customFormat="1" ht="15" x14ac:dyDescent="0.25">
      <c r="A315" s="54" t="s">
        <v>659</v>
      </c>
      <c r="B315" s="46" t="s">
        <v>660</v>
      </c>
      <c r="C315" s="55">
        <v>2.4</v>
      </c>
      <c r="D315" s="56">
        <v>0.78359999999999996</v>
      </c>
      <c r="E315" s="57" t="s">
        <v>217</v>
      </c>
      <c r="G315" s="65"/>
      <c r="H315" s="63">
        <v>45229</v>
      </c>
      <c r="I315" s="63">
        <v>46233</v>
      </c>
      <c r="K315" s="44"/>
    </row>
    <row r="316" spans="1:11" s="46" customFormat="1" ht="15" x14ac:dyDescent="0.25">
      <c r="A316" s="54" t="s">
        <v>661</v>
      </c>
      <c r="B316" s="46" t="s">
        <v>662</v>
      </c>
      <c r="C316" s="55">
        <v>3.9</v>
      </c>
      <c r="D316" s="56">
        <v>2.1269999999999998</v>
      </c>
      <c r="E316" s="57" t="s">
        <v>80</v>
      </c>
      <c r="G316" s="65"/>
      <c r="H316" s="63">
        <v>45230</v>
      </c>
      <c r="I316" s="63">
        <v>46234</v>
      </c>
      <c r="K316" s="44"/>
    </row>
    <row r="317" spans="1:11" s="46" customFormat="1" ht="15" x14ac:dyDescent="0.25">
      <c r="A317" s="58" t="s">
        <v>663</v>
      </c>
      <c r="B317" s="59" t="s">
        <v>664</v>
      </c>
      <c r="C317" s="60">
        <v>2.6</v>
      </c>
      <c r="D317" s="61">
        <v>0.99639999999999995</v>
      </c>
      <c r="E317" s="62" t="s">
        <v>56</v>
      </c>
      <c r="G317" s="65"/>
      <c r="H317" s="63">
        <v>45231</v>
      </c>
      <c r="I317" s="63">
        <v>46235</v>
      </c>
      <c r="K317" s="44"/>
    </row>
    <row r="318" spans="1:11" s="46" customFormat="1" ht="15" x14ac:dyDescent="0.25">
      <c r="A318" s="54" t="s">
        <v>665</v>
      </c>
      <c r="B318" s="46" t="s">
        <v>666</v>
      </c>
      <c r="C318" s="55">
        <v>5</v>
      </c>
      <c r="D318" s="56">
        <v>1.4019999999999999</v>
      </c>
      <c r="E318" s="57" t="s">
        <v>56</v>
      </c>
      <c r="G318" s="65"/>
      <c r="H318" s="63">
        <v>45232</v>
      </c>
      <c r="I318" s="63">
        <v>46236</v>
      </c>
      <c r="K318" s="44"/>
    </row>
    <row r="319" spans="1:11" s="46" customFormat="1" ht="15" x14ac:dyDescent="0.25">
      <c r="A319" s="54" t="s">
        <v>667</v>
      </c>
      <c r="B319" s="46" t="s">
        <v>668</v>
      </c>
      <c r="C319" s="55">
        <v>3.8</v>
      </c>
      <c r="D319" s="56">
        <v>1.1849000000000001</v>
      </c>
      <c r="E319" s="57" t="s">
        <v>56</v>
      </c>
      <c r="G319" s="65"/>
      <c r="H319" s="63">
        <v>45233</v>
      </c>
      <c r="I319" s="63">
        <v>46237</v>
      </c>
      <c r="K319" s="44"/>
    </row>
    <row r="320" spans="1:11" s="46" customFormat="1" ht="15" x14ac:dyDescent="0.25">
      <c r="A320" s="54" t="s">
        <v>669</v>
      </c>
      <c r="B320" s="46" t="s">
        <v>670</v>
      </c>
      <c r="C320" s="55">
        <v>3.4</v>
      </c>
      <c r="D320" s="56">
        <v>0.88570000000000004</v>
      </c>
      <c r="E320" s="57" t="s">
        <v>56</v>
      </c>
      <c r="G320" s="65"/>
      <c r="H320" s="63">
        <v>45234</v>
      </c>
      <c r="I320" s="63">
        <v>46238</v>
      </c>
      <c r="K320" s="44"/>
    </row>
    <row r="321" spans="1:11" s="46" customFormat="1" ht="15" x14ac:dyDescent="0.25">
      <c r="A321" s="54" t="s">
        <v>671</v>
      </c>
      <c r="B321" s="46" t="s">
        <v>672</v>
      </c>
      <c r="C321" s="55">
        <v>4.5</v>
      </c>
      <c r="D321" s="56">
        <v>1.3727</v>
      </c>
      <c r="E321" s="57" t="s">
        <v>56</v>
      </c>
      <c r="G321" s="65"/>
      <c r="H321" s="63">
        <v>45235</v>
      </c>
      <c r="I321" s="63">
        <v>46239</v>
      </c>
      <c r="K321" s="44"/>
    </row>
    <row r="322" spans="1:11" s="46" customFormat="1" ht="15" x14ac:dyDescent="0.25">
      <c r="A322" s="58" t="s">
        <v>673</v>
      </c>
      <c r="B322" s="59" t="s">
        <v>674</v>
      </c>
      <c r="C322" s="60">
        <v>2.9</v>
      </c>
      <c r="D322" s="61">
        <v>0.79769999999999996</v>
      </c>
      <c r="E322" s="62" t="s">
        <v>56</v>
      </c>
      <c r="G322" s="65"/>
      <c r="H322" s="63">
        <v>45236</v>
      </c>
      <c r="I322" s="63">
        <v>46240</v>
      </c>
      <c r="K322" s="44"/>
    </row>
    <row r="323" spans="1:11" s="46" customFormat="1" ht="15" x14ac:dyDescent="0.25">
      <c r="A323" s="54" t="s">
        <v>675</v>
      </c>
      <c r="B323" s="46" t="s">
        <v>676</v>
      </c>
      <c r="C323" s="55">
        <v>2.2000000000000002</v>
      </c>
      <c r="D323" s="56">
        <v>0.57289999999999996</v>
      </c>
      <c r="E323" s="57" t="s">
        <v>56</v>
      </c>
      <c r="G323" s="65"/>
      <c r="H323" s="63">
        <v>45237</v>
      </c>
      <c r="I323" s="63">
        <v>46241</v>
      </c>
      <c r="K323" s="44"/>
    </row>
    <row r="324" spans="1:11" s="46" customFormat="1" ht="15" x14ac:dyDescent="0.25">
      <c r="A324" s="54" t="s">
        <v>677</v>
      </c>
      <c r="B324" s="46" t="s">
        <v>678</v>
      </c>
      <c r="C324" s="55">
        <v>3.7</v>
      </c>
      <c r="D324" s="56">
        <v>1.2989999999999999</v>
      </c>
      <c r="E324" s="57" t="s">
        <v>56</v>
      </c>
      <c r="G324" s="65"/>
      <c r="H324" s="63">
        <v>45238</v>
      </c>
      <c r="I324" s="63">
        <v>46242</v>
      </c>
      <c r="K324" s="44"/>
    </row>
    <row r="325" spans="1:11" s="46" customFormat="1" ht="15" x14ac:dyDescent="0.25">
      <c r="A325" s="54" t="s">
        <v>679</v>
      </c>
      <c r="B325" s="46" t="s">
        <v>680</v>
      </c>
      <c r="C325" s="55">
        <v>2.7</v>
      </c>
      <c r="D325" s="56">
        <v>0.87570000000000003</v>
      </c>
      <c r="E325" s="57" t="s">
        <v>56</v>
      </c>
      <c r="G325" s="65"/>
      <c r="H325" s="63">
        <v>45239</v>
      </c>
      <c r="I325" s="63">
        <v>46243</v>
      </c>
      <c r="K325" s="44"/>
    </row>
    <row r="326" spans="1:11" s="46" customFormat="1" ht="15" x14ac:dyDescent="0.25">
      <c r="A326" s="54" t="s">
        <v>681</v>
      </c>
      <c r="B326" s="46" t="s">
        <v>682</v>
      </c>
      <c r="C326" s="55">
        <v>4.5999999999999996</v>
      </c>
      <c r="D326" s="56">
        <v>1.6568000000000001</v>
      </c>
      <c r="E326" s="57" t="s">
        <v>56</v>
      </c>
      <c r="G326" s="65"/>
      <c r="H326" s="63">
        <v>45240</v>
      </c>
      <c r="I326" s="63">
        <v>46244</v>
      </c>
      <c r="K326" s="44"/>
    </row>
    <row r="327" spans="1:11" s="46" customFormat="1" ht="15" x14ac:dyDescent="0.25">
      <c r="A327" s="58" t="s">
        <v>683</v>
      </c>
      <c r="B327" s="59" t="s">
        <v>684</v>
      </c>
      <c r="C327" s="60">
        <v>2.9</v>
      </c>
      <c r="D327" s="61">
        <v>1.1501999999999999</v>
      </c>
      <c r="E327" s="62" t="s">
        <v>56</v>
      </c>
      <c r="G327" s="65"/>
      <c r="H327" s="63">
        <v>45241</v>
      </c>
      <c r="I327" s="63">
        <v>46245</v>
      </c>
      <c r="K327" s="44"/>
    </row>
    <row r="328" spans="1:11" s="46" customFormat="1" ht="15" x14ac:dyDescent="0.25">
      <c r="A328" s="54" t="s">
        <v>685</v>
      </c>
      <c r="B328" s="46" t="s">
        <v>686</v>
      </c>
      <c r="C328" s="55">
        <v>2.2000000000000002</v>
      </c>
      <c r="D328" s="56">
        <v>0.88549999999999995</v>
      </c>
      <c r="E328" s="57" t="s">
        <v>56</v>
      </c>
      <c r="G328" s="65"/>
      <c r="H328" s="63">
        <v>45242</v>
      </c>
      <c r="I328" s="63">
        <v>46246</v>
      </c>
      <c r="K328" s="44"/>
    </row>
    <row r="329" spans="1:11" s="46" customFormat="1" ht="15" x14ac:dyDescent="0.25">
      <c r="A329" s="54" t="s">
        <v>687</v>
      </c>
      <c r="B329" s="46" t="s">
        <v>688</v>
      </c>
      <c r="C329" s="55">
        <v>6.1</v>
      </c>
      <c r="D329" s="56">
        <v>2.9958</v>
      </c>
      <c r="E329" s="57" t="s">
        <v>56</v>
      </c>
      <c r="G329" s="65"/>
      <c r="H329" s="63">
        <v>45243</v>
      </c>
      <c r="I329" s="63">
        <v>46247</v>
      </c>
      <c r="K329" s="44"/>
    </row>
    <row r="330" spans="1:11" s="46" customFormat="1" ht="15" x14ac:dyDescent="0.25">
      <c r="A330" s="54" t="s">
        <v>689</v>
      </c>
      <c r="B330" s="46" t="s">
        <v>690</v>
      </c>
      <c r="C330" s="55">
        <v>3.1</v>
      </c>
      <c r="D330" s="56">
        <v>1.8649</v>
      </c>
      <c r="E330" s="57" t="s">
        <v>56</v>
      </c>
      <c r="G330" s="65"/>
      <c r="H330" s="63">
        <v>45244</v>
      </c>
      <c r="I330" s="63">
        <v>46248</v>
      </c>
      <c r="K330" s="44"/>
    </row>
    <row r="331" spans="1:11" s="46" customFormat="1" ht="15" x14ac:dyDescent="0.25">
      <c r="A331" s="54" t="s">
        <v>691</v>
      </c>
      <c r="B331" s="46" t="s">
        <v>692</v>
      </c>
      <c r="C331" s="55">
        <v>1.8</v>
      </c>
      <c r="D331" s="56">
        <v>1.2972999999999999</v>
      </c>
      <c r="E331" s="57" t="s">
        <v>56</v>
      </c>
      <c r="G331" s="65"/>
      <c r="H331" s="63">
        <v>45245</v>
      </c>
      <c r="I331" s="63">
        <v>46249</v>
      </c>
      <c r="K331" s="44"/>
    </row>
    <row r="332" spans="1:11" s="46" customFormat="1" ht="15" x14ac:dyDescent="0.25">
      <c r="A332" s="58" t="s">
        <v>693</v>
      </c>
      <c r="B332" s="59" t="s">
        <v>694</v>
      </c>
      <c r="C332" s="60">
        <v>2.2999999999999998</v>
      </c>
      <c r="D332" s="61">
        <v>4.3449999999999998</v>
      </c>
      <c r="E332" s="62" t="s">
        <v>56</v>
      </c>
      <c r="G332" s="65"/>
      <c r="H332" s="63">
        <v>45246</v>
      </c>
      <c r="I332" s="63">
        <v>46250</v>
      </c>
      <c r="K332" s="44"/>
    </row>
    <row r="333" spans="1:11" s="46" customFormat="1" ht="15" x14ac:dyDescent="0.25">
      <c r="A333" s="54" t="s">
        <v>695</v>
      </c>
      <c r="B333" s="46" t="s">
        <v>696</v>
      </c>
      <c r="C333" s="55">
        <v>8.1</v>
      </c>
      <c r="D333" s="56">
        <v>5.8478000000000003</v>
      </c>
      <c r="E333" s="57" t="s">
        <v>56</v>
      </c>
      <c r="G333" s="65"/>
      <c r="H333" s="63">
        <v>45247</v>
      </c>
      <c r="I333" s="63">
        <v>46251</v>
      </c>
      <c r="K333" s="44"/>
    </row>
    <row r="334" spans="1:11" s="46" customFormat="1" ht="15" x14ac:dyDescent="0.25">
      <c r="A334" s="54" t="s">
        <v>697</v>
      </c>
      <c r="B334" s="46" t="s">
        <v>698</v>
      </c>
      <c r="C334" s="55">
        <v>3.8</v>
      </c>
      <c r="D334" s="56">
        <v>3.6294</v>
      </c>
      <c r="E334" s="57" t="s">
        <v>56</v>
      </c>
      <c r="G334" s="65"/>
      <c r="H334" s="63">
        <v>45248</v>
      </c>
      <c r="I334" s="63">
        <v>46252</v>
      </c>
      <c r="K334" s="44"/>
    </row>
    <row r="335" spans="1:11" s="46" customFormat="1" ht="15" x14ac:dyDescent="0.25">
      <c r="A335" s="54" t="s">
        <v>699</v>
      </c>
      <c r="B335" s="46" t="s">
        <v>700</v>
      </c>
      <c r="C335" s="55">
        <v>3.2</v>
      </c>
      <c r="D335" s="56">
        <v>3.4195000000000002</v>
      </c>
      <c r="E335" s="57" t="s">
        <v>80</v>
      </c>
      <c r="G335" s="65"/>
      <c r="H335" s="63">
        <v>45249</v>
      </c>
      <c r="I335" s="63">
        <v>46253</v>
      </c>
      <c r="K335" s="44"/>
    </row>
    <row r="336" spans="1:11" s="46" customFormat="1" ht="15" x14ac:dyDescent="0.25">
      <c r="A336" s="54" t="s">
        <v>701</v>
      </c>
      <c r="B336" s="46" t="s">
        <v>702</v>
      </c>
      <c r="C336" s="55">
        <v>7.8</v>
      </c>
      <c r="D336" s="56">
        <v>5.4931000000000001</v>
      </c>
      <c r="E336" s="57" t="s">
        <v>80</v>
      </c>
      <c r="G336" s="65"/>
      <c r="H336" s="63">
        <v>45250</v>
      </c>
      <c r="I336" s="63">
        <v>46254</v>
      </c>
      <c r="K336" s="44"/>
    </row>
    <row r="337" spans="1:11" s="46" customFormat="1" ht="15" x14ac:dyDescent="0.25">
      <c r="A337" s="58" t="s">
        <v>703</v>
      </c>
      <c r="B337" s="59" t="s">
        <v>704</v>
      </c>
      <c r="C337" s="60">
        <v>4.3</v>
      </c>
      <c r="D337" s="61">
        <v>3.3542999999999998</v>
      </c>
      <c r="E337" s="62" t="s">
        <v>80</v>
      </c>
      <c r="G337" s="65"/>
      <c r="H337" s="63">
        <v>45251</v>
      </c>
      <c r="I337" s="63">
        <v>46255</v>
      </c>
      <c r="K337" s="44"/>
    </row>
    <row r="338" spans="1:11" s="46" customFormat="1" ht="15" x14ac:dyDescent="0.25">
      <c r="A338" s="54" t="s">
        <v>705</v>
      </c>
      <c r="B338" s="46" t="s">
        <v>706</v>
      </c>
      <c r="C338" s="55">
        <v>2.9</v>
      </c>
      <c r="D338" s="56">
        <v>2.4459</v>
      </c>
      <c r="E338" s="57" t="s">
        <v>80</v>
      </c>
      <c r="G338" s="65"/>
      <c r="H338" s="63">
        <v>45252</v>
      </c>
      <c r="I338" s="63">
        <v>46256</v>
      </c>
      <c r="K338" s="44"/>
    </row>
    <row r="339" spans="1:11" s="46" customFormat="1" ht="15" x14ac:dyDescent="0.25">
      <c r="A339" s="54" t="s">
        <v>707</v>
      </c>
      <c r="B339" s="46" t="s">
        <v>708</v>
      </c>
      <c r="C339" s="55">
        <v>5.9</v>
      </c>
      <c r="D339" s="56">
        <v>4.9292999999999996</v>
      </c>
      <c r="E339" s="57" t="s">
        <v>80</v>
      </c>
      <c r="G339" s="65"/>
      <c r="H339" s="63">
        <v>45253</v>
      </c>
      <c r="I339" s="63">
        <v>46257</v>
      </c>
      <c r="K339" s="44"/>
    </row>
    <row r="340" spans="1:11" s="46" customFormat="1" ht="15" x14ac:dyDescent="0.25">
      <c r="A340" s="54" t="s">
        <v>709</v>
      </c>
      <c r="B340" s="46" t="s">
        <v>710</v>
      </c>
      <c r="C340" s="55">
        <v>3.8</v>
      </c>
      <c r="D340" s="56">
        <v>3.2389000000000001</v>
      </c>
      <c r="E340" s="57" t="s">
        <v>80</v>
      </c>
      <c r="G340" s="65"/>
      <c r="H340" s="63">
        <v>45254</v>
      </c>
      <c r="I340" s="63">
        <v>46258</v>
      </c>
      <c r="K340" s="44"/>
    </row>
    <row r="341" spans="1:11" s="46" customFormat="1" ht="15" x14ac:dyDescent="0.25">
      <c r="A341" s="54" t="s">
        <v>711</v>
      </c>
      <c r="B341" s="46" t="s">
        <v>712</v>
      </c>
      <c r="C341" s="55">
        <v>2.7</v>
      </c>
      <c r="D341" s="56">
        <v>2.5581</v>
      </c>
      <c r="E341" s="57" t="s">
        <v>80</v>
      </c>
      <c r="G341" s="65"/>
      <c r="H341" s="63">
        <v>45255</v>
      </c>
      <c r="I341" s="63">
        <v>46259</v>
      </c>
      <c r="K341" s="44"/>
    </row>
    <row r="342" spans="1:11" s="46" customFormat="1" ht="15" x14ac:dyDescent="0.25">
      <c r="A342" s="58" t="s">
        <v>713</v>
      </c>
      <c r="B342" s="59" t="s">
        <v>714</v>
      </c>
      <c r="C342" s="60">
        <v>7.3</v>
      </c>
      <c r="D342" s="61">
        <v>5.4884000000000004</v>
      </c>
      <c r="E342" s="62" t="s">
        <v>80</v>
      </c>
      <c r="G342" s="65"/>
      <c r="H342" s="63">
        <v>45256</v>
      </c>
      <c r="I342" s="63">
        <v>46260</v>
      </c>
      <c r="K342" s="44"/>
    </row>
    <row r="343" spans="1:11" s="46" customFormat="1" ht="15" x14ac:dyDescent="0.25">
      <c r="A343" s="54" t="s">
        <v>715</v>
      </c>
      <c r="B343" s="46" t="s">
        <v>716</v>
      </c>
      <c r="C343" s="55">
        <v>5.3</v>
      </c>
      <c r="D343" s="56">
        <v>2.7886000000000002</v>
      </c>
      <c r="E343" s="57" t="s">
        <v>56</v>
      </c>
      <c r="G343" s="65"/>
      <c r="H343" s="63">
        <v>45257</v>
      </c>
      <c r="I343" s="63">
        <v>46261</v>
      </c>
      <c r="K343" s="44"/>
    </row>
    <row r="344" spans="1:11" s="46" customFormat="1" ht="15" x14ac:dyDescent="0.25">
      <c r="A344" s="54" t="s">
        <v>717</v>
      </c>
      <c r="B344" s="46" t="s">
        <v>718</v>
      </c>
      <c r="C344" s="55">
        <v>3.2</v>
      </c>
      <c r="D344" s="56">
        <v>1.8898999999999999</v>
      </c>
      <c r="E344" s="57" t="s">
        <v>56</v>
      </c>
      <c r="G344" s="65"/>
      <c r="H344" s="63">
        <v>45258</v>
      </c>
      <c r="I344" s="63">
        <v>46262</v>
      </c>
      <c r="K344" s="44"/>
    </row>
    <row r="345" spans="1:11" s="46" customFormat="1" ht="15" x14ac:dyDescent="0.25">
      <c r="A345" s="54" t="s">
        <v>719</v>
      </c>
      <c r="B345" s="46" t="s">
        <v>720</v>
      </c>
      <c r="C345" s="55">
        <v>4.4000000000000004</v>
      </c>
      <c r="D345" s="56">
        <v>2.4481000000000002</v>
      </c>
      <c r="E345" s="57" t="s">
        <v>56</v>
      </c>
      <c r="G345" s="65"/>
      <c r="H345" s="63">
        <v>45259</v>
      </c>
      <c r="I345" s="63">
        <v>46263</v>
      </c>
      <c r="K345" s="44"/>
    </row>
    <row r="346" spans="1:11" s="46" customFormat="1" ht="15" x14ac:dyDescent="0.25">
      <c r="A346" s="54" t="s">
        <v>721</v>
      </c>
      <c r="B346" s="46" t="s">
        <v>722</v>
      </c>
      <c r="C346" s="55">
        <v>3.3</v>
      </c>
      <c r="D346" s="56">
        <v>2.0891999999999999</v>
      </c>
      <c r="E346" s="57" t="s">
        <v>56</v>
      </c>
      <c r="G346" s="65"/>
      <c r="H346" s="63">
        <v>45260</v>
      </c>
      <c r="I346" s="63">
        <v>46264</v>
      </c>
      <c r="K346" s="44"/>
    </row>
    <row r="347" spans="1:11" s="46" customFormat="1" ht="15" x14ac:dyDescent="0.25">
      <c r="A347" s="58" t="s">
        <v>723</v>
      </c>
      <c r="B347" s="59" t="s">
        <v>724</v>
      </c>
      <c r="C347" s="60">
        <v>2.5</v>
      </c>
      <c r="D347" s="61">
        <v>1.8052999999999999</v>
      </c>
      <c r="E347" s="62" t="s">
        <v>56</v>
      </c>
      <c r="G347" s="65"/>
      <c r="H347" s="63">
        <v>45261</v>
      </c>
      <c r="I347" s="63">
        <v>46265</v>
      </c>
      <c r="K347" s="44"/>
    </row>
    <row r="348" spans="1:11" s="46" customFormat="1" ht="15" x14ac:dyDescent="0.25">
      <c r="A348" s="54" t="s">
        <v>725</v>
      </c>
      <c r="B348" s="46" t="s">
        <v>726</v>
      </c>
      <c r="C348" s="55">
        <v>6.9</v>
      </c>
      <c r="D348" s="56">
        <v>5.2488999999999999</v>
      </c>
      <c r="E348" s="57" t="s">
        <v>80</v>
      </c>
      <c r="G348" s="65"/>
      <c r="H348" s="63">
        <v>45262</v>
      </c>
      <c r="I348" s="63">
        <v>46266</v>
      </c>
      <c r="K348" s="44"/>
    </row>
    <row r="349" spans="1:11" s="46" customFormat="1" ht="15" x14ac:dyDescent="0.25">
      <c r="A349" s="54" t="s">
        <v>727</v>
      </c>
      <c r="B349" s="46" t="s">
        <v>728</v>
      </c>
      <c r="C349" s="55">
        <v>3.4</v>
      </c>
      <c r="D349" s="56">
        <v>2.6768000000000001</v>
      </c>
      <c r="E349" s="57" t="s">
        <v>80</v>
      </c>
      <c r="G349" s="65"/>
      <c r="H349" s="63">
        <v>45263</v>
      </c>
      <c r="I349" s="63">
        <v>46267</v>
      </c>
      <c r="K349" s="44"/>
    </row>
    <row r="350" spans="1:11" s="46" customFormat="1" ht="15" x14ac:dyDescent="0.25">
      <c r="A350" s="54" t="s">
        <v>729</v>
      </c>
      <c r="B350" s="46" t="s">
        <v>730</v>
      </c>
      <c r="C350" s="55">
        <v>2.2999999999999998</v>
      </c>
      <c r="D350" s="56">
        <v>2.1560999999999999</v>
      </c>
      <c r="E350" s="57" t="s">
        <v>80</v>
      </c>
      <c r="G350" s="65"/>
      <c r="H350" s="63">
        <v>45264</v>
      </c>
      <c r="I350" s="63">
        <v>46268</v>
      </c>
      <c r="K350" s="44"/>
    </row>
    <row r="351" spans="1:11" s="46" customFormat="1" ht="15" x14ac:dyDescent="0.25">
      <c r="A351" s="54" t="s">
        <v>731</v>
      </c>
      <c r="B351" s="46" t="s">
        <v>732</v>
      </c>
      <c r="C351" s="55">
        <v>8.1</v>
      </c>
      <c r="D351" s="56">
        <v>6.3978999999999999</v>
      </c>
      <c r="E351" s="57" t="s">
        <v>80</v>
      </c>
      <c r="G351" s="65"/>
      <c r="H351" s="63">
        <v>45265</v>
      </c>
      <c r="I351" s="63">
        <v>46269</v>
      </c>
      <c r="K351" s="44"/>
    </row>
    <row r="352" spans="1:11" s="46" customFormat="1" ht="15" x14ac:dyDescent="0.25">
      <c r="A352" s="58" t="s">
        <v>733</v>
      </c>
      <c r="B352" s="59" t="s">
        <v>734</v>
      </c>
      <c r="C352" s="60">
        <v>4.5</v>
      </c>
      <c r="D352" s="61">
        <v>3.3706</v>
      </c>
      <c r="E352" s="62" t="s">
        <v>80</v>
      </c>
      <c r="G352" s="65"/>
      <c r="H352" s="63">
        <v>45266</v>
      </c>
      <c r="I352" s="63">
        <v>46270</v>
      </c>
      <c r="K352" s="44"/>
    </row>
    <row r="353" spans="1:11" s="46" customFormat="1" ht="15" x14ac:dyDescent="0.25">
      <c r="A353" s="54" t="s">
        <v>735</v>
      </c>
      <c r="B353" s="46" t="s">
        <v>736</v>
      </c>
      <c r="C353" s="55">
        <v>2.6</v>
      </c>
      <c r="D353" s="56">
        <v>2.2387999999999999</v>
      </c>
      <c r="E353" s="57" t="s">
        <v>80</v>
      </c>
      <c r="G353" s="65"/>
      <c r="H353" s="63">
        <v>45267</v>
      </c>
      <c r="I353" s="63">
        <v>46271</v>
      </c>
      <c r="K353" s="44"/>
    </row>
    <row r="354" spans="1:11" s="46" customFormat="1" ht="15" x14ac:dyDescent="0.25">
      <c r="A354" s="54" t="s">
        <v>737</v>
      </c>
      <c r="B354" s="46" t="s">
        <v>738</v>
      </c>
      <c r="C354" s="55">
        <v>7.3</v>
      </c>
      <c r="D354" s="56">
        <v>16.978899999999999</v>
      </c>
      <c r="E354" s="57" t="s">
        <v>80</v>
      </c>
      <c r="G354" s="65"/>
      <c r="H354" s="63">
        <v>45268</v>
      </c>
      <c r="I354" s="63">
        <v>46272</v>
      </c>
      <c r="K354" s="44"/>
    </row>
    <row r="355" spans="1:11" s="46" customFormat="1" ht="15" x14ac:dyDescent="0.25">
      <c r="A355" s="54" t="s">
        <v>739</v>
      </c>
      <c r="B355" s="46" t="s">
        <v>740</v>
      </c>
      <c r="C355" s="55">
        <v>4</v>
      </c>
      <c r="D355" s="56">
        <v>7.2786</v>
      </c>
      <c r="E355" s="57" t="s">
        <v>56</v>
      </c>
      <c r="G355" s="65"/>
      <c r="H355" s="63">
        <v>45269</v>
      </c>
      <c r="I355" s="63">
        <v>46273</v>
      </c>
      <c r="K355" s="44"/>
    </row>
    <row r="356" spans="1:11" s="46" customFormat="1" ht="15" x14ac:dyDescent="0.25">
      <c r="A356" s="54" t="s">
        <v>741</v>
      </c>
      <c r="B356" s="46" t="s">
        <v>742</v>
      </c>
      <c r="C356" s="55">
        <v>2.9</v>
      </c>
      <c r="D356" s="56">
        <v>5.6496000000000004</v>
      </c>
      <c r="E356" s="57" t="s">
        <v>56</v>
      </c>
      <c r="G356" s="65"/>
      <c r="H356" s="63">
        <v>45270</v>
      </c>
      <c r="I356" s="63">
        <v>46274</v>
      </c>
      <c r="K356" s="44"/>
    </row>
    <row r="357" spans="1:11" s="46" customFormat="1" ht="15" x14ac:dyDescent="0.25">
      <c r="A357" s="58" t="s">
        <v>743</v>
      </c>
      <c r="B357" s="59" t="s">
        <v>744</v>
      </c>
      <c r="C357" s="60">
        <v>9.6</v>
      </c>
      <c r="D357" s="61">
        <v>13.8797</v>
      </c>
      <c r="E357" s="62" t="s">
        <v>80</v>
      </c>
      <c r="G357" s="65"/>
      <c r="H357" s="63">
        <v>45271</v>
      </c>
      <c r="I357" s="63">
        <v>46275</v>
      </c>
      <c r="K357" s="44"/>
    </row>
    <row r="358" spans="1:11" s="46" customFormat="1" ht="15" x14ac:dyDescent="0.25">
      <c r="A358" s="54" t="s">
        <v>745</v>
      </c>
      <c r="B358" s="46" t="s">
        <v>746</v>
      </c>
      <c r="C358" s="55">
        <v>3.8</v>
      </c>
      <c r="D358" s="56">
        <v>7.1334999999999997</v>
      </c>
      <c r="E358" s="57" t="s">
        <v>56</v>
      </c>
      <c r="G358" s="65"/>
      <c r="H358" s="63">
        <v>45272</v>
      </c>
      <c r="I358" s="63">
        <v>46276</v>
      </c>
      <c r="K358" s="44"/>
    </row>
    <row r="359" spans="1:11" s="46" customFormat="1" ht="15" x14ac:dyDescent="0.25">
      <c r="A359" s="54" t="s">
        <v>747</v>
      </c>
      <c r="B359" s="46" t="s">
        <v>748</v>
      </c>
      <c r="C359" s="55">
        <v>4.5999999999999996</v>
      </c>
      <c r="D359" s="56">
        <v>1.7659</v>
      </c>
      <c r="E359" s="57" t="s">
        <v>56</v>
      </c>
      <c r="G359" s="65"/>
      <c r="H359" s="63">
        <v>45273</v>
      </c>
      <c r="I359" s="63">
        <v>46277</v>
      </c>
      <c r="K359" s="44"/>
    </row>
    <row r="360" spans="1:11" s="46" customFormat="1" ht="15" x14ac:dyDescent="0.25">
      <c r="A360" s="54" t="s">
        <v>749</v>
      </c>
      <c r="B360" s="46" t="s">
        <v>750</v>
      </c>
      <c r="C360" s="55">
        <v>3.8</v>
      </c>
      <c r="D360" s="56">
        <v>1.2434000000000001</v>
      </c>
      <c r="E360" s="57" t="s">
        <v>56</v>
      </c>
      <c r="G360" s="65"/>
      <c r="H360" s="63">
        <v>45274</v>
      </c>
      <c r="I360" s="63">
        <v>46278</v>
      </c>
      <c r="K360" s="44"/>
    </row>
    <row r="361" spans="1:11" s="46" customFormat="1" ht="15" x14ac:dyDescent="0.25">
      <c r="A361" s="54" t="s">
        <v>751</v>
      </c>
      <c r="B361" s="46" t="s">
        <v>752</v>
      </c>
      <c r="C361" s="55">
        <v>2.6</v>
      </c>
      <c r="D361" s="56">
        <v>0.75170000000000003</v>
      </c>
      <c r="E361" s="57" t="s">
        <v>56</v>
      </c>
      <c r="G361" s="65"/>
      <c r="H361" s="63">
        <v>45275</v>
      </c>
      <c r="I361" s="63">
        <v>46279</v>
      </c>
      <c r="K361" s="44"/>
    </row>
    <row r="362" spans="1:11" s="46" customFormat="1" ht="15" x14ac:dyDescent="0.25">
      <c r="A362" s="58" t="s">
        <v>753</v>
      </c>
      <c r="B362" s="59" t="s">
        <v>754</v>
      </c>
      <c r="C362" s="60">
        <v>4.5999999999999996</v>
      </c>
      <c r="D362" s="61">
        <v>2.1355</v>
      </c>
      <c r="E362" s="62" t="s">
        <v>56</v>
      </c>
      <c r="G362" s="65"/>
      <c r="H362" s="63">
        <v>45276</v>
      </c>
      <c r="I362" s="63">
        <v>46280</v>
      </c>
      <c r="K362" s="44"/>
    </row>
    <row r="363" spans="1:11" s="46" customFormat="1" ht="15" x14ac:dyDescent="0.25">
      <c r="A363" s="54" t="s">
        <v>755</v>
      </c>
      <c r="B363" s="46" t="s">
        <v>756</v>
      </c>
      <c r="C363" s="55">
        <v>4</v>
      </c>
      <c r="D363" s="56">
        <v>1.4407000000000001</v>
      </c>
      <c r="E363" s="57" t="s">
        <v>56</v>
      </c>
      <c r="G363" s="65"/>
      <c r="H363" s="63">
        <v>45277</v>
      </c>
      <c r="I363" s="63">
        <v>46281</v>
      </c>
      <c r="K363" s="44"/>
    </row>
    <row r="364" spans="1:11" s="46" customFormat="1" ht="15" x14ac:dyDescent="0.25">
      <c r="A364" s="54" t="s">
        <v>757</v>
      </c>
      <c r="B364" s="46" t="s">
        <v>758</v>
      </c>
      <c r="C364" s="55">
        <v>2.4</v>
      </c>
      <c r="D364" s="56">
        <v>1.3145</v>
      </c>
      <c r="E364" s="57" t="s">
        <v>80</v>
      </c>
      <c r="G364" s="65"/>
      <c r="H364" s="63">
        <v>45278</v>
      </c>
      <c r="I364" s="63">
        <v>46282</v>
      </c>
      <c r="K364" s="44"/>
    </row>
    <row r="365" spans="1:11" s="46" customFormat="1" ht="15" x14ac:dyDescent="0.25">
      <c r="A365" s="54" t="s">
        <v>759</v>
      </c>
      <c r="B365" s="46" t="s">
        <v>760</v>
      </c>
      <c r="C365" s="55">
        <v>4.3</v>
      </c>
      <c r="D365" s="56">
        <v>1.3971</v>
      </c>
      <c r="E365" s="57" t="s">
        <v>56</v>
      </c>
      <c r="G365" s="65"/>
      <c r="H365" s="63">
        <v>45279</v>
      </c>
      <c r="I365" s="63">
        <v>46283</v>
      </c>
      <c r="K365" s="44"/>
    </row>
    <row r="366" spans="1:11" s="46" customFormat="1" ht="15" x14ac:dyDescent="0.25">
      <c r="A366" s="54" t="s">
        <v>761</v>
      </c>
      <c r="B366" s="46" t="s">
        <v>762</v>
      </c>
      <c r="C366" s="55">
        <v>3.3</v>
      </c>
      <c r="D366" s="56">
        <v>0.93879999999999997</v>
      </c>
      <c r="E366" s="57" t="s">
        <v>56</v>
      </c>
      <c r="G366" s="65"/>
      <c r="H366" s="63">
        <v>45280</v>
      </c>
      <c r="I366" s="63">
        <v>46284</v>
      </c>
      <c r="K366" s="44"/>
    </row>
    <row r="367" spans="1:11" s="46" customFormat="1" ht="15" x14ac:dyDescent="0.25">
      <c r="A367" s="58" t="s">
        <v>763</v>
      </c>
      <c r="B367" s="59" t="s">
        <v>764</v>
      </c>
      <c r="C367" s="60">
        <v>2.4</v>
      </c>
      <c r="D367" s="61">
        <v>0.71399999999999997</v>
      </c>
      <c r="E367" s="62" t="s">
        <v>56</v>
      </c>
      <c r="G367" s="65"/>
      <c r="H367" s="63">
        <v>45281</v>
      </c>
      <c r="I367" s="63">
        <v>46285</v>
      </c>
      <c r="K367" s="44"/>
    </row>
    <row r="368" spans="1:11" s="46" customFormat="1" ht="15" x14ac:dyDescent="0.25">
      <c r="A368" s="54" t="s">
        <v>765</v>
      </c>
      <c r="B368" s="46" t="s">
        <v>766</v>
      </c>
      <c r="C368" s="55">
        <v>5.0999999999999996</v>
      </c>
      <c r="D368" s="56">
        <v>1.9222999999999999</v>
      </c>
      <c r="E368" s="57" t="s">
        <v>56</v>
      </c>
      <c r="G368" s="65"/>
      <c r="H368" s="63">
        <v>45282</v>
      </c>
      <c r="I368" s="63">
        <v>46286</v>
      </c>
      <c r="K368" s="44"/>
    </row>
    <row r="369" spans="1:11" s="46" customFormat="1" ht="15" x14ac:dyDescent="0.25">
      <c r="A369" s="54" t="s">
        <v>767</v>
      </c>
      <c r="B369" s="46" t="s">
        <v>768</v>
      </c>
      <c r="C369" s="55">
        <v>3.4</v>
      </c>
      <c r="D369" s="56">
        <v>1.0556000000000001</v>
      </c>
      <c r="E369" s="57" t="s">
        <v>56</v>
      </c>
      <c r="G369" s="65"/>
      <c r="H369" s="63">
        <v>45283</v>
      </c>
      <c r="I369" s="63">
        <v>46287</v>
      </c>
      <c r="K369" s="44"/>
    </row>
    <row r="370" spans="1:11" s="46" customFormat="1" ht="15" x14ac:dyDescent="0.25">
      <c r="A370" s="54" t="s">
        <v>769</v>
      </c>
      <c r="B370" s="46" t="s">
        <v>770</v>
      </c>
      <c r="C370" s="55">
        <v>2.4</v>
      </c>
      <c r="D370" s="56">
        <v>0.68959999999999999</v>
      </c>
      <c r="E370" s="57" t="s">
        <v>56</v>
      </c>
      <c r="G370" s="65"/>
      <c r="H370" s="63">
        <v>45284</v>
      </c>
      <c r="I370" s="63">
        <v>46288</v>
      </c>
      <c r="K370" s="44"/>
    </row>
    <row r="371" spans="1:11" s="46" customFormat="1" ht="15" x14ac:dyDescent="0.25">
      <c r="A371" s="54" t="s">
        <v>771</v>
      </c>
      <c r="B371" s="46" t="s">
        <v>772</v>
      </c>
      <c r="C371" s="55">
        <v>4</v>
      </c>
      <c r="D371" s="56">
        <v>1.3676999999999999</v>
      </c>
      <c r="E371" s="57" t="s">
        <v>56</v>
      </c>
      <c r="G371" s="65"/>
      <c r="H371" s="63">
        <v>45285</v>
      </c>
      <c r="I371" s="63">
        <v>46289</v>
      </c>
      <c r="K371" s="44"/>
    </row>
    <row r="372" spans="1:11" s="46" customFormat="1" ht="15" x14ac:dyDescent="0.25">
      <c r="A372" s="58" t="s">
        <v>773</v>
      </c>
      <c r="B372" s="59" t="s">
        <v>774</v>
      </c>
      <c r="C372" s="60">
        <v>3</v>
      </c>
      <c r="D372" s="61">
        <v>1.2645999999999999</v>
      </c>
      <c r="E372" s="62" t="s">
        <v>56</v>
      </c>
      <c r="G372" s="65"/>
      <c r="H372" s="63">
        <v>45286</v>
      </c>
      <c r="I372" s="63">
        <v>46290</v>
      </c>
      <c r="K372" s="44"/>
    </row>
    <row r="373" spans="1:11" s="46" customFormat="1" ht="15" x14ac:dyDescent="0.25">
      <c r="A373" s="54" t="s">
        <v>775</v>
      </c>
      <c r="B373" s="46" t="s">
        <v>776</v>
      </c>
      <c r="C373" s="55">
        <v>2.2000000000000002</v>
      </c>
      <c r="D373" s="56">
        <v>1.0036</v>
      </c>
      <c r="E373" s="57" t="s">
        <v>56</v>
      </c>
      <c r="G373" s="65"/>
      <c r="H373" s="63">
        <v>45287</v>
      </c>
      <c r="I373" s="63">
        <v>46291</v>
      </c>
      <c r="K373" s="44"/>
    </row>
    <row r="374" spans="1:11" s="46" customFormat="1" ht="15" x14ac:dyDescent="0.25">
      <c r="A374" s="54" t="s">
        <v>777</v>
      </c>
      <c r="B374" s="46" t="s">
        <v>778</v>
      </c>
      <c r="C374" s="55">
        <v>7.8</v>
      </c>
      <c r="D374" s="56">
        <v>10.2934</v>
      </c>
      <c r="E374" s="57" t="s">
        <v>80</v>
      </c>
      <c r="G374" s="65"/>
      <c r="H374" s="63">
        <v>45288</v>
      </c>
      <c r="I374" s="63">
        <v>46292</v>
      </c>
      <c r="K374" s="44"/>
    </row>
    <row r="375" spans="1:11" s="46" customFormat="1" ht="15" x14ac:dyDescent="0.25">
      <c r="A375" s="54" t="s">
        <v>779</v>
      </c>
      <c r="B375" s="46" t="s">
        <v>780</v>
      </c>
      <c r="C375" s="55">
        <v>3.2</v>
      </c>
      <c r="D375" s="56">
        <v>4.6619000000000002</v>
      </c>
      <c r="E375" s="57" t="s">
        <v>56</v>
      </c>
      <c r="G375" s="65"/>
      <c r="H375" s="63">
        <v>45289</v>
      </c>
      <c r="I375" s="63">
        <v>46293</v>
      </c>
      <c r="K375" s="44"/>
    </row>
    <row r="376" spans="1:11" s="46" customFormat="1" ht="15" x14ac:dyDescent="0.25">
      <c r="A376" s="54" t="s">
        <v>781</v>
      </c>
      <c r="B376" s="46" t="s">
        <v>782</v>
      </c>
      <c r="C376" s="55">
        <v>6.3</v>
      </c>
      <c r="D376" s="56">
        <v>8.2105999999999995</v>
      </c>
      <c r="E376" s="57" t="s">
        <v>80</v>
      </c>
      <c r="G376" s="65"/>
      <c r="H376" s="63">
        <v>45290</v>
      </c>
      <c r="I376" s="63">
        <v>46294</v>
      </c>
      <c r="K376" s="44"/>
    </row>
    <row r="377" spans="1:11" s="46" customFormat="1" ht="15" x14ac:dyDescent="0.25">
      <c r="A377" s="58" t="s">
        <v>783</v>
      </c>
      <c r="B377" s="59" t="s">
        <v>784</v>
      </c>
      <c r="C377" s="60">
        <v>1.9</v>
      </c>
      <c r="D377" s="61">
        <v>3.8892000000000002</v>
      </c>
      <c r="E377" s="62" t="s">
        <v>56</v>
      </c>
      <c r="G377" s="65"/>
      <c r="H377" s="63">
        <v>45291</v>
      </c>
      <c r="I377" s="63">
        <v>46295</v>
      </c>
      <c r="K377" s="44"/>
    </row>
    <row r="378" spans="1:11" s="46" customFormat="1" ht="15" x14ac:dyDescent="0.25">
      <c r="A378" s="54" t="s">
        <v>785</v>
      </c>
      <c r="B378" s="46" t="s">
        <v>786</v>
      </c>
      <c r="C378" s="55">
        <v>12.6</v>
      </c>
      <c r="D378" s="56">
        <v>8.3132000000000001</v>
      </c>
      <c r="E378" s="57" t="s">
        <v>56</v>
      </c>
      <c r="G378" s="65"/>
      <c r="H378" s="63">
        <v>45292</v>
      </c>
      <c r="I378" s="63"/>
      <c r="K378" s="44"/>
    </row>
    <row r="379" spans="1:11" s="46" customFormat="1" ht="15" x14ac:dyDescent="0.25">
      <c r="A379" s="54" t="s">
        <v>787</v>
      </c>
      <c r="B379" s="46" t="s">
        <v>788</v>
      </c>
      <c r="C379" s="55">
        <v>4.5</v>
      </c>
      <c r="D379" s="56">
        <v>7.6767000000000003</v>
      </c>
      <c r="E379" s="57" t="s">
        <v>93</v>
      </c>
      <c r="G379" s="65"/>
      <c r="H379" s="63">
        <v>45293</v>
      </c>
      <c r="K379" s="44"/>
    </row>
    <row r="380" spans="1:11" s="46" customFormat="1" ht="15" x14ac:dyDescent="0.25">
      <c r="A380" s="54" t="s">
        <v>789</v>
      </c>
      <c r="B380" s="46" t="s">
        <v>790</v>
      </c>
      <c r="C380" s="55">
        <v>2.9</v>
      </c>
      <c r="D380" s="56">
        <v>5.5063000000000004</v>
      </c>
      <c r="E380" s="57" t="s">
        <v>93</v>
      </c>
      <c r="G380" s="45"/>
      <c r="H380" s="63">
        <v>45294</v>
      </c>
      <c r="K380" s="44"/>
    </row>
    <row r="381" spans="1:11" s="46" customFormat="1" ht="15" x14ac:dyDescent="0.25">
      <c r="A381" s="54" t="s">
        <v>791</v>
      </c>
      <c r="B381" s="46" t="s">
        <v>792</v>
      </c>
      <c r="C381" s="55">
        <v>5.9</v>
      </c>
      <c r="D381" s="56">
        <v>8.5084999999999997</v>
      </c>
      <c r="E381" s="57" t="s">
        <v>80</v>
      </c>
      <c r="G381" s="45"/>
      <c r="H381" s="63">
        <v>45295</v>
      </c>
      <c r="K381" s="44"/>
    </row>
    <row r="382" spans="1:11" s="46" customFormat="1" ht="15" x14ac:dyDescent="0.25">
      <c r="A382" s="58" t="s">
        <v>793</v>
      </c>
      <c r="B382" s="59" t="s">
        <v>794</v>
      </c>
      <c r="C382" s="60">
        <v>2.2000000000000002</v>
      </c>
      <c r="D382" s="61">
        <v>4.0978000000000003</v>
      </c>
      <c r="E382" s="62" t="s">
        <v>80</v>
      </c>
      <c r="G382" s="45"/>
      <c r="H382" s="63">
        <v>45296</v>
      </c>
      <c r="K382" s="44"/>
    </row>
    <row r="383" spans="1:11" s="46" customFormat="1" ht="15" x14ac:dyDescent="0.25">
      <c r="A383" s="54" t="s">
        <v>795</v>
      </c>
      <c r="B383" s="46" t="s">
        <v>796</v>
      </c>
      <c r="C383" s="55">
        <v>11.9</v>
      </c>
      <c r="D383" s="56">
        <v>5.5031999999999996</v>
      </c>
      <c r="E383" s="57" t="s">
        <v>56</v>
      </c>
      <c r="G383" s="45"/>
      <c r="H383" s="63">
        <v>45297</v>
      </c>
      <c r="K383" s="44"/>
    </row>
    <row r="384" spans="1:11" s="46" customFormat="1" ht="15" x14ac:dyDescent="0.25">
      <c r="A384" s="54" t="s">
        <v>797</v>
      </c>
      <c r="B384" s="46" t="s">
        <v>798</v>
      </c>
      <c r="C384" s="55">
        <v>6.6</v>
      </c>
      <c r="D384" s="56">
        <v>3.1078000000000001</v>
      </c>
      <c r="E384" s="57" t="s">
        <v>56</v>
      </c>
      <c r="G384" s="45"/>
      <c r="H384" s="63">
        <v>45298</v>
      </c>
      <c r="K384" s="44"/>
    </row>
    <row r="385" spans="1:11" s="46" customFormat="1" ht="15" x14ac:dyDescent="0.25">
      <c r="A385" s="54" t="s">
        <v>799</v>
      </c>
      <c r="B385" s="46" t="s">
        <v>800</v>
      </c>
      <c r="C385" s="55">
        <v>3.2</v>
      </c>
      <c r="D385" s="56">
        <v>2.0831</v>
      </c>
      <c r="E385" s="57" t="s">
        <v>56</v>
      </c>
      <c r="G385" s="45"/>
      <c r="H385" s="63">
        <v>45299</v>
      </c>
      <c r="K385" s="44"/>
    </row>
    <row r="386" spans="1:11" s="46" customFormat="1" ht="15" x14ac:dyDescent="0.25">
      <c r="A386" s="54" t="s">
        <v>801</v>
      </c>
      <c r="B386" s="46" t="s">
        <v>802</v>
      </c>
      <c r="C386" s="55">
        <v>7.7</v>
      </c>
      <c r="D386" s="56">
        <v>5.6483999999999996</v>
      </c>
      <c r="E386" s="57" t="s">
        <v>56</v>
      </c>
      <c r="G386" s="45"/>
      <c r="H386" s="63">
        <v>45300</v>
      </c>
      <c r="K386" s="44"/>
    </row>
    <row r="387" spans="1:11" s="46" customFormat="1" ht="15" x14ac:dyDescent="0.25">
      <c r="A387" s="58" t="s">
        <v>803</v>
      </c>
      <c r="B387" s="59" t="s">
        <v>804</v>
      </c>
      <c r="C387" s="60">
        <v>3.8</v>
      </c>
      <c r="D387" s="61">
        <v>4.2450000000000001</v>
      </c>
      <c r="E387" s="62" t="s">
        <v>56</v>
      </c>
      <c r="G387" s="45"/>
      <c r="H387" s="63">
        <v>45301</v>
      </c>
      <c r="K387" s="44"/>
    </row>
    <row r="388" spans="1:11" s="46" customFormat="1" ht="15" x14ac:dyDescent="0.25">
      <c r="A388" s="54" t="s">
        <v>805</v>
      </c>
      <c r="B388" s="46" t="s">
        <v>806</v>
      </c>
      <c r="C388" s="55">
        <v>2.2999999999999998</v>
      </c>
      <c r="D388" s="56">
        <v>3.2292000000000001</v>
      </c>
      <c r="E388" s="57" t="s">
        <v>56</v>
      </c>
      <c r="G388" s="45"/>
      <c r="H388" s="63">
        <v>45302</v>
      </c>
      <c r="K388" s="44"/>
    </row>
    <row r="389" spans="1:11" s="46" customFormat="1" ht="15" x14ac:dyDescent="0.25">
      <c r="A389" s="54" t="s">
        <v>807</v>
      </c>
      <c r="B389" s="46" t="s">
        <v>808</v>
      </c>
      <c r="C389" s="55">
        <v>2.6</v>
      </c>
      <c r="D389" s="56">
        <v>3.0924999999999998</v>
      </c>
      <c r="E389" s="57" t="s">
        <v>56</v>
      </c>
      <c r="G389" s="45"/>
      <c r="H389" s="63">
        <v>45303</v>
      </c>
      <c r="K389" s="44"/>
    </row>
    <row r="390" spans="1:11" s="46" customFormat="1" ht="15" x14ac:dyDescent="0.25">
      <c r="A390" s="54" t="s">
        <v>809</v>
      </c>
      <c r="B390" s="46" t="s">
        <v>810</v>
      </c>
      <c r="C390" s="55">
        <v>1.3</v>
      </c>
      <c r="D390" s="56">
        <v>2.0712000000000002</v>
      </c>
      <c r="E390" s="57" t="s">
        <v>56</v>
      </c>
      <c r="G390" s="45"/>
      <c r="H390" s="63">
        <v>45304</v>
      </c>
      <c r="K390" s="44"/>
    </row>
    <row r="391" spans="1:11" s="46" customFormat="1" ht="15" x14ac:dyDescent="0.25">
      <c r="A391" s="54" t="s">
        <v>811</v>
      </c>
      <c r="B391" s="46" t="s">
        <v>812</v>
      </c>
      <c r="C391" s="55">
        <v>7.4</v>
      </c>
      <c r="D391" s="56">
        <v>4.9024999999999999</v>
      </c>
      <c r="E391" s="57" t="s">
        <v>56</v>
      </c>
      <c r="G391" s="45"/>
      <c r="H391" s="63">
        <v>45305</v>
      </c>
      <c r="K391" s="44"/>
    </row>
    <row r="392" spans="1:11" s="46" customFormat="1" ht="15" x14ac:dyDescent="0.25">
      <c r="A392" s="58" t="s">
        <v>813</v>
      </c>
      <c r="B392" s="59" t="s">
        <v>814</v>
      </c>
      <c r="C392" s="60">
        <v>2.4</v>
      </c>
      <c r="D392" s="61">
        <v>3.7841999999999998</v>
      </c>
      <c r="E392" s="62" t="s">
        <v>56</v>
      </c>
      <c r="G392" s="45"/>
      <c r="H392" s="63">
        <v>45306</v>
      </c>
      <c r="K392" s="44"/>
    </row>
    <row r="393" spans="1:11" s="46" customFormat="1" ht="15" x14ac:dyDescent="0.25">
      <c r="A393" s="54" t="s">
        <v>815</v>
      </c>
      <c r="B393" s="46" t="s">
        <v>816</v>
      </c>
      <c r="C393" s="55">
        <v>1.7</v>
      </c>
      <c r="D393" s="56">
        <v>2.9687000000000001</v>
      </c>
      <c r="E393" s="57" t="s">
        <v>56</v>
      </c>
      <c r="G393" s="45"/>
      <c r="H393" s="63">
        <v>45307</v>
      </c>
      <c r="K393" s="44"/>
    </row>
    <row r="394" spans="1:11" s="46" customFormat="1" ht="15" x14ac:dyDescent="0.25">
      <c r="A394" s="54" t="s">
        <v>817</v>
      </c>
      <c r="B394" s="46" t="s">
        <v>818</v>
      </c>
      <c r="C394" s="55">
        <v>12.1</v>
      </c>
      <c r="D394" s="56">
        <v>4.3888999999999996</v>
      </c>
      <c r="E394" s="57" t="s">
        <v>56</v>
      </c>
      <c r="G394" s="45"/>
      <c r="H394" s="63">
        <v>45308</v>
      </c>
      <c r="K394" s="44"/>
    </row>
    <row r="395" spans="1:11" s="46" customFormat="1" ht="15" x14ac:dyDescent="0.25">
      <c r="A395" s="54" t="s">
        <v>819</v>
      </c>
      <c r="B395" s="46" t="s">
        <v>820</v>
      </c>
      <c r="C395" s="55">
        <v>8.4</v>
      </c>
      <c r="D395" s="56">
        <v>2.8727</v>
      </c>
      <c r="E395" s="57" t="s">
        <v>56</v>
      </c>
      <c r="G395" s="45"/>
      <c r="H395" s="63">
        <v>45309</v>
      </c>
      <c r="K395" s="44"/>
    </row>
    <row r="396" spans="1:11" s="46" customFormat="1" ht="15" x14ac:dyDescent="0.25">
      <c r="A396" s="54" t="s">
        <v>821</v>
      </c>
      <c r="B396" s="46" t="s">
        <v>822</v>
      </c>
      <c r="C396" s="55">
        <v>3.5</v>
      </c>
      <c r="D396" s="56">
        <v>1.7491000000000001</v>
      </c>
      <c r="E396" s="57" t="s">
        <v>56</v>
      </c>
      <c r="G396" s="45"/>
      <c r="H396" s="63">
        <v>45310</v>
      </c>
      <c r="K396" s="44"/>
    </row>
    <row r="397" spans="1:11" s="46" customFormat="1" ht="15" x14ac:dyDescent="0.25">
      <c r="A397" s="58" t="s">
        <v>823</v>
      </c>
      <c r="B397" s="59" t="s">
        <v>824</v>
      </c>
      <c r="C397" s="60">
        <v>12.4</v>
      </c>
      <c r="D397" s="61">
        <v>3.3237999999999999</v>
      </c>
      <c r="E397" s="62" t="s">
        <v>56</v>
      </c>
      <c r="G397" s="45"/>
      <c r="H397" s="63">
        <v>45311</v>
      </c>
      <c r="K397" s="44"/>
    </row>
    <row r="398" spans="1:11" s="46" customFormat="1" ht="15" x14ac:dyDescent="0.25">
      <c r="A398" s="54" t="s">
        <v>825</v>
      </c>
      <c r="B398" s="46" t="s">
        <v>826</v>
      </c>
      <c r="C398" s="55">
        <v>6.2</v>
      </c>
      <c r="D398" s="56">
        <v>2.4064999999999999</v>
      </c>
      <c r="E398" s="57" t="s">
        <v>56</v>
      </c>
      <c r="G398" s="45"/>
      <c r="H398" s="63">
        <v>45312</v>
      </c>
      <c r="K398" s="44"/>
    </row>
    <row r="399" spans="1:11" s="46" customFormat="1" ht="15" x14ac:dyDescent="0.25">
      <c r="A399" s="54" t="s">
        <v>827</v>
      </c>
      <c r="B399" s="46" t="s">
        <v>828</v>
      </c>
      <c r="C399" s="55">
        <v>3.3</v>
      </c>
      <c r="D399" s="56">
        <v>1.9443999999999999</v>
      </c>
      <c r="E399" s="57" t="s">
        <v>56</v>
      </c>
      <c r="G399" s="45"/>
      <c r="H399" s="63">
        <v>45313</v>
      </c>
      <c r="K399" s="44"/>
    </row>
    <row r="400" spans="1:11" s="46" customFormat="1" ht="15" x14ac:dyDescent="0.25">
      <c r="A400" s="54" t="s">
        <v>829</v>
      </c>
      <c r="B400" s="46" t="s">
        <v>830</v>
      </c>
      <c r="C400" s="55">
        <v>6.2</v>
      </c>
      <c r="D400" s="56">
        <v>3.4598</v>
      </c>
      <c r="E400" s="57" t="s">
        <v>56</v>
      </c>
      <c r="G400" s="45"/>
      <c r="H400" s="63">
        <v>45314</v>
      </c>
      <c r="K400" s="44"/>
    </row>
    <row r="401" spans="1:11" s="46" customFormat="1" ht="15" x14ac:dyDescent="0.25">
      <c r="A401" s="54" t="s">
        <v>831</v>
      </c>
      <c r="B401" s="46" t="s">
        <v>832</v>
      </c>
      <c r="C401" s="55">
        <v>4.5</v>
      </c>
      <c r="D401" s="56">
        <v>2.7526000000000002</v>
      </c>
      <c r="E401" s="57" t="s">
        <v>56</v>
      </c>
      <c r="G401" s="45"/>
      <c r="H401" s="63">
        <v>45315</v>
      </c>
      <c r="K401" s="44"/>
    </row>
    <row r="402" spans="1:11" s="46" customFormat="1" ht="15" x14ac:dyDescent="0.25">
      <c r="A402" s="58" t="s">
        <v>833</v>
      </c>
      <c r="B402" s="59" t="s">
        <v>834</v>
      </c>
      <c r="C402" s="60">
        <v>2.2999999999999998</v>
      </c>
      <c r="D402" s="61">
        <v>1.9914000000000001</v>
      </c>
      <c r="E402" s="62" t="s">
        <v>56</v>
      </c>
      <c r="G402" s="45"/>
      <c r="H402" s="63">
        <v>45316</v>
      </c>
      <c r="K402" s="44"/>
    </row>
    <row r="403" spans="1:11" s="46" customFormat="1" ht="15" x14ac:dyDescent="0.25">
      <c r="A403" s="54" t="s">
        <v>835</v>
      </c>
      <c r="B403" s="46" t="s">
        <v>836</v>
      </c>
      <c r="C403" s="55">
        <v>1.8</v>
      </c>
      <c r="D403" s="56">
        <v>2.4378000000000002</v>
      </c>
      <c r="E403" s="57" t="s">
        <v>56</v>
      </c>
      <c r="G403" s="45"/>
      <c r="H403" s="63">
        <v>45317</v>
      </c>
      <c r="K403" s="44"/>
    </row>
    <row r="404" spans="1:11" s="46" customFormat="1" ht="15" x14ac:dyDescent="0.25">
      <c r="A404" s="54" t="s">
        <v>837</v>
      </c>
      <c r="B404" s="46" t="s">
        <v>838</v>
      </c>
      <c r="C404" s="55">
        <v>8.1</v>
      </c>
      <c r="D404" s="56">
        <v>4.9714999999999998</v>
      </c>
      <c r="E404" s="57" t="s">
        <v>80</v>
      </c>
      <c r="G404" s="45"/>
      <c r="H404" s="63">
        <v>45318</v>
      </c>
      <c r="K404" s="44"/>
    </row>
    <row r="405" spans="1:11" s="46" customFormat="1" ht="15" x14ac:dyDescent="0.25">
      <c r="A405" s="54" t="s">
        <v>839</v>
      </c>
      <c r="B405" s="46" t="s">
        <v>840</v>
      </c>
      <c r="C405" s="55">
        <v>6.1</v>
      </c>
      <c r="D405" s="56">
        <v>2.2185000000000001</v>
      </c>
      <c r="E405" s="57" t="s">
        <v>56</v>
      </c>
      <c r="G405" s="45"/>
      <c r="H405" s="63">
        <v>45319</v>
      </c>
      <c r="K405" s="44"/>
    </row>
    <row r="406" spans="1:11" s="46" customFormat="1" ht="15" x14ac:dyDescent="0.25">
      <c r="A406" s="54" t="s">
        <v>841</v>
      </c>
      <c r="B406" s="46" t="s">
        <v>842</v>
      </c>
      <c r="C406" s="55">
        <v>3.7</v>
      </c>
      <c r="D406" s="56">
        <v>1.6954</v>
      </c>
      <c r="E406" s="57" t="s">
        <v>56</v>
      </c>
      <c r="G406" s="45"/>
      <c r="H406" s="63">
        <v>45320</v>
      </c>
      <c r="K406" s="44"/>
    </row>
    <row r="407" spans="1:11" s="46" customFormat="1" ht="15" x14ac:dyDescent="0.25">
      <c r="A407" s="58" t="s">
        <v>843</v>
      </c>
      <c r="B407" s="59" t="s">
        <v>844</v>
      </c>
      <c r="C407" s="60">
        <v>2.5</v>
      </c>
      <c r="D407" s="61">
        <v>1.7689999999999999</v>
      </c>
      <c r="E407" s="62" t="s">
        <v>56</v>
      </c>
      <c r="G407" s="45"/>
      <c r="H407" s="63">
        <v>45321</v>
      </c>
      <c r="K407" s="44"/>
    </row>
    <row r="408" spans="1:11" s="46" customFormat="1" ht="15" x14ac:dyDescent="0.25">
      <c r="A408" s="54" t="s">
        <v>845</v>
      </c>
      <c r="B408" s="46" t="s">
        <v>846</v>
      </c>
      <c r="C408" s="55">
        <v>1.8</v>
      </c>
      <c r="D408" s="56">
        <v>1.5017</v>
      </c>
      <c r="E408" s="57" t="s">
        <v>56</v>
      </c>
      <c r="G408" s="45"/>
      <c r="H408" s="63">
        <v>45322</v>
      </c>
      <c r="K408" s="44"/>
    </row>
    <row r="409" spans="1:11" s="46" customFormat="1" ht="15" x14ac:dyDescent="0.25">
      <c r="A409" s="54" t="s">
        <v>847</v>
      </c>
      <c r="B409" s="46" t="s">
        <v>848</v>
      </c>
      <c r="C409" s="55">
        <v>5.0999999999999996</v>
      </c>
      <c r="D409" s="56">
        <v>3.6057000000000001</v>
      </c>
      <c r="E409" s="57" t="s">
        <v>56</v>
      </c>
      <c r="G409" s="45"/>
      <c r="H409" s="63">
        <v>45323</v>
      </c>
      <c r="K409" s="44"/>
    </row>
    <row r="410" spans="1:11" s="46" customFormat="1" ht="15" x14ac:dyDescent="0.25">
      <c r="A410" s="54" t="s">
        <v>849</v>
      </c>
      <c r="B410" s="46" t="s">
        <v>850</v>
      </c>
      <c r="C410" s="55">
        <v>4</v>
      </c>
      <c r="D410" s="56">
        <v>2.8660000000000001</v>
      </c>
      <c r="E410" s="57" t="s">
        <v>56</v>
      </c>
      <c r="G410" s="45"/>
      <c r="H410" s="63">
        <v>45324</v>
      </c>
      <c r="K410" s="44"/>
    </row>
    <row r="411" spans="1:11" s="46" customFormat="1" ht="15" x14ac:dyDescent="0.25">
      <c r="A411" s="54" t="s">
        <v>851</v>
      </c>
      <c r="B411" s="46" t="s">
        <v>852</v>
      </c>
      <c r="C411" s="55">
        <v>2.2000000000000002</v>
      </c>
      <c r="D411" s="56">
        <v>2.1072000000000002</v>
      </c>
      <c r="E411" s="57" t="s">
        <v>56</v>
      </c>
      <c r="G411" s="45"/>
      <c r="H411" s="63">
        <v>45325</v>
      </c>
      <c r="K411" s="44"/>
    </row>
    <row r="412" spans="1:11" s="46" customFormat="1" ht="15" x14ac:dyDescent="0.25">
      <c r="A412" s="58" t="s">
        <v>853</v>
      </c>
      <c r="B412" s="59" t="s">
        <v>854</v>
      </c>
      <c r="C412" s="60">
        <v>7.2</v>
      </c>
      <c r="D412" s="61">
        <v>5.5856000000000003</v>
      </c>
      <c r="E412" s="62" t="s">
        <v>80</v>
      </c>
      <c r="G412" s="45"/>
      <c r="H412" s="63">
        <v>45326</v>
      </c>
      <c r="K412" s="44"/>
    </row>
    <row r="413" spans="1:11" s="46" customFormat="1" ht="15" x14ac:dyDescent="0.25">
      <c r="A413" s="54" t="s">
        <v>855</v>
      </c>
      <c r="B413" s="46" t="s">
        <v>856</v>
      </c>
      <c r="C413" s="55">
        <v>2.8</v>
      </c>
      <c r="D413" s="56">
        <v>2.7789000000000001</v>
      </c>
      <c r="E413" s="57" t="s">
        <v>80</v>
      </c>
      <c r="G413" s="45"/>
      <c r="H413" s="63">
        <v>45327</v>
      </c>
      <c r="K413" s="44"/>
    </row>
    <row r="414" spans="1:11" s="46" customFormat="1" ht="15" x14ac:dyDescent="0.25">
      <c r="A414" s="54" t="s">
        <v>857</v>
      </c>
      <c r="B414" s="46" t="s">
        <v>858</v>
      </c>
      <c r="C414" s="55">
        <v>3.1</v>
      </c>
      <c r="D414" s="56">
        <v>1.635</v>
      </c>
      <c r="E414" s="57" t="s">
        <v>56</v>
      </c>
      <c r="G414" s="45"/>
      <c r="H414" s="63">
        <v>45328</v>
      </c>
      <c r="K414" s="44"/>
    </row>
    <row r="415" spans="1:11" s="46" customFormat="1" ht="15" x14ac:dyDescent="0.25">
      <c r="A415" s="54" t="s">
        <v>859</v>
      </c>
      <c r="B415" s="46" t="s">
        <v>860</v>
      </c>
      <c r="C415" s="55">
        <v>4.5999999999999996</v>
      </c>
      <c r="D415" s="56">
        <v>3.4308999999999998</v>
      </c>
      <c r="E415" s="57" t="s">
        <v>56</v>
      </c>
      <c r="G415" s="45"/>
      <c r="H415" s="63">
        <v>45329</v>
      </c>
      <c r="K415" s="44"/>
    </row>
    <row r="416" spans="1:11" s="46" customFormat="1" ht="15" x14ac:dyDescent="0.25">
      <c r="A416" s="54" t="s">
        <v>861</v>
      </c>
      <c r="B416" s="46" t="s">
        <v>862</v>
      </c>
      <c r="C416" s="55">
        <v>1.5</v>
      </c>
      <c r="D416" s="56">
        <v>2.5375000000000001</v>
      </c>
      <c r="E416" s="57" t="s">
        <v>56</v>
      </c>
      <c r="G416" s="45"/>
      <c r="H416" s="63">
        <v>45330</v>
      </c>
      <c r="K416" s="44"/>
    </row>
    <row r="417" spans="1:11" s="46" customFormat="1" ht="15" x14ac:dyDescent="0.25">
      <c r="A417" s="58" t="s">
        <v>863</v>
      </c>
      <c r="B417" s="59" t="s">
        <v>864</v>
      </c>
      <c r="C417" s="60">
        <v>10.199999999999999</v>
      </c>
      <c r="D417" s="61">
        <v>3.9281000000000001</v>
      </c>
      <c r="E417" s="62" t="s">
        <v>56</v>
      </c>
      <c r="G417" s="45"/>
      <c r="H417" s="63">
        <v>45331</v>
      </c>
      <c r="K417" s="44"/>
    </row>
    <row r="418" spans="1:11" s="46" customFormat="1" ht="15" x14ac:dyDescent="0.25">
      <c r="A418" s="54" t="s">
        <v>865</v>
      </c>
      <c r="B418" s="46" t="s">
        <v>866</v>
      </c>
      <c r="C418" s="55">
        <v>5.9</v>
      </c>
      <c r="D418" s="56">
        <v>2.0886999999999998</v>
      </c>
      <c r="E418" s="57" t="s">
        <v>56</v>
      </c>
      <c r="G418" s="45"/>
      <c r="H418" s="63">
        <v>45332</v>
      </c>
      <c r="K418" s="44"/>
    </row>
    <row r="419" spans="1:11" s="46" customFormat="1" ht="15" x14ac:dyDescent="0.25">
      <c r="A419" s="54" t="s">
        <v>867</v>
      </c>
      <c r="B419" s="46" t="s">
        <v>868</v>
      </c>
      <c r="C419" s="55">
        <v>2.5</v>
      </c>
      <c r="D419" s="56">
        <v>1.7646999999999999</v>
      </c>
      <c r="E419" s="57" t="s">
        <v>56</v>
      </c>
      <c r="G419" s="45"/>
      <c r="H419" s="63">
        <v>45333</v>
      </c>
      <c r="K419" s="44"/>
    </row>
    <row r="420" spans="1:11" s="46" customFormat="1" ht="15" x14ac:dyDescent="0.25">
      <c r="A420" s="54" t="s">
        <v>869</v>
      </c>
      <c r="B420" s="46" t="s">
        <v>870</v>
      </c>
      <c r="C420" s="55">
        <v>7.1</v>
      </c>
      <c r="D420" s="56">
        <v>4.2998000000000003</v>
      </c>
      <c r="E420" s="57" t="s">
        <v>80</v>
      </c>
      <c r="G420" s="45"/>
      <c r="H420" s="63">
        <v>45334</v>
      </c>
      <c r="K420" s="44"/>
    </row>
    <row r="421" spans="1:11" s="46" customFormat="1" ht="15" x14ac:dyDescent="0.25">
      <c r="A421" s="54" t="s">
        <v>871</v>
      </c>
      <c r="B421" s="46" t="s">
        <v>872</v>
      </c>
      <c r="C421" s="55">
        <v>5.0999999999999996</v>
      </c>
      <c r="D421" s="56">
        <v>1.9732000000000001</v>
      </c>
      <c r="E421" s="57" t="s">
        <v>56</v>
      </c>
      <c r="G421" s="45"/>
      <c r="H421" s="63">
        <v>45335</v>
      </c>
      <c r="K421" s="44"/>
    </row>
    <row r="422" spans="1:11" s="46" customFormat="1" ht="15" x14ac:dyDescent="0.25">
      <c r="A422" s="58" t="s">
        <v>873</v>
      </c>
      <c r="B422" s="59" t="s">
        <v>874</v>
      </c>
      <c r="C422" s="60">
        <v>2.1</v>
      </c>
      <c r="D422" s="61">
        <v>1.4068000000000001</v>
      </c>
      <c r="E422" s="62" t="s">
        <v>56</v>
      </c>
      <c r="G422" s="45"/>
      <c r="H422" s="63">
        <v>45336</v>
      </c>
      <c r="K422" s="44"/>
    </row>
    <row r="423" spans="1:11" s="46" customFormat="1" ht="15" x14ac:dyDescent="0.25">
      <c r="A423" s="54" t="s">
        <v>875</v>
      </c>
      <c r="B423" s="46" t="s">
        <v>876</v>
      </c>
      <c r="C423" s="55">
        <v>3.7</v>
      </c>
      <c r="D423" s="56">
        <v>2.0785999999999998</v>
      </c>
      <c r="E423" s="57" t="s">
        <v>80</v>
      </c>
      <c r="G423" s="45"/>
      <c r="H423" s="63">
        <v>45337</v>
      </c>
      <c r="K423" s="44"/>
    </row>
    <row r="424" spans="1:11" s="46" customFormat="1" ht="15" x14ac:dyDescent="0.25">
      <c r="A424" s="54" t="s">
        <v>877</v>
      </c>
      <c r="B424" s="46" t="s">
        <v>878</v>
      </c>
      <c r="C424" s="55">
        <v>5.0999999999999996</v>
      </c>
      <c r="D424" s="56">
        <v>2.7829000000000002</v>
      </c>
      <c r="E424" s="57" t="s">
        <v>80</v>
      </c>
      <c r="G424" s="45"/>
      <c r="H424" s="63">
        <v>45338</v>
      </c>
      <c r="K424" s="44"/>
    </row>
    <row r="425" spans="1:11" s="46" customFormat="1" ht="15" x14ac:dyDescent="0.25">
      <c r="A425" s="54" t="s">
        <v>879</v>
      </c>
      <c r="B425" s="46" t="s">
        <v>880</v>
      </c>
      <c r="C425" s="55">
        <v>3.2</v>
      </c>
      <c r="D425" s="56">
        <v>2.2597999999999998</v>
      </c>
      <c r="E425" s="57" t="s">
        <v>80</v>
      </c>
      <c r="G425" s="45"/>
      <c r="H425" s="63">
        <v>45339</v>
      </c>
      <c r="K425" s="44"/>
    </row>
    <row r="426" spans="1:11" s="46" customFormat="1" ht="15" x14ac:dyDescent="0.25">
      <c r="A426" s="54" t="s">
        <v>881</v>
      </c>
      <c r="B426" s="46" t="s">
        <v>882</v>
      </c>
      <c r="C426" s="55">
        <v>5.3</v>
      </c>
      <c r="D426" s="56">
        <v>4.6532999999999998</v>
      </c>
      <c r="E426" s="57" t="s">
        <v>80</v>
      </c>
      <c r="G426" s="45"/>
      <c r="H426" s="63">
        <v>45340</v>
      </c>
      <c r="K426" s="44"/>
    </row>
    <row r="427" spans="1:11" s="46" customFormat="1" ht="15" x14ac:dyDescent="0.25">
      <c r="A427" s="58" t="s">
        <v>883</v>
      </c>
      <c r="B427" s="59" t="s">
        <v>884</v>
      </c>
      <c r="C427" s="60">
        <v>3.5</v>
      </c>
      <c r="D427" s="61">
        <v>2.7351999999999999</v>
      </c>
      <c r="E427" s="62" t="s">
        <v>56</v>
      </c>
      <c r="G427" s="45"/>
      <c r="H427" s="63">
        <v>45341</v>
      </c>
      <c r="K427" s="44"/>
    </row>
    <row r="428" spans="1:11" s="46" customFormat="1" ht="15" x14ac:dyDescent="0.25">
      <c r="A428" s="54" t="s">
        <v>885</v>
      </c>
      <c r="B428" s="46" t="s">
        <v>886</v>
      </c>
      <c r="C428" s="55">
        <v>2</v>
      </c>
      <c r="D428" s="56">
        <v>1.7844</v>
      </c>
      <c r="E428" s="57" t="s">
        <v>56</v>
      </c>
      <c r="G428" s="45"/>
      <c r="H428" s="63">
        <v>45342</v>
      </c>
      <c r="K428" s="44"/>
    </row>
    <row r="429" spans="1:11" s="46" customFormat="1" ht="15" x14ac:dyDescent="0.25">
      <c r="A429" s="54" t="s">
        <v>887</v>
      </c>
      <c r="B429" s="46" t="s">
        <v>888</v>
      </c>
      <c r="C429" s="55">
        <v>3.7</v>
      </c>
      <c r="D429" s="56">
        <v>1.6904999999999999</v>
      </c>
      <c r="E429" s="57" t="s">
        <v>56</v>
      </c>
      <c r="G429" s="45"/>
      <c r="H429" s="63">
        <v>45343</v>
      </c>
      <c r="K429" s="44"/>
    </row>
    <row r="430" spans="1:11" s="46" customFormat="1" ht="15" x14ac:dyDescent="0.25">
      <c r="A430" s="54" t="s">
        <v>889</v>
      </c>
      <c r="B430" s="46" t="s">
        <v>890</v>
      </c>
      <c r="C430" s="55">
        <v>2.2000000000000002</v>
      </c>
      <c r="D430" s="56">
        <v>1.2192000000000001</v>
      </c>
      <c r="E430" s="57" t="s">
        <v>56</v>
      </c>
      <c r="G430" s="45"/>
      <c r="H430" s="63">
        <v>45344</v>
      </c>
      <c r="K430" s="44"/>
    </row>
    <row r="431" spans="1:11" s="46" customFormat="1" ht="15" x14ac:dyDescent="0.25">
      <c r="A431" s="54" t="s">
        <v>891</v>
      </c>
      <c r="B431" s="46" t="s">
        <v>892</v>
      </c>
      <c r="C431" s="55">
        <v>7.7</v>
      </c>
      <c r="D431" s="56">
        <v>4.8642000000000003</v>
      </c>
      <c r="E431" s="57" t="s">
        <v>56</v>
      </c>
      <c r="G431" s="45"/>
      <c r="H431" s="63">
        <v>45345</v>
      </c>
      <c r="K431" s="44"/>
    </row>
    <row r="432" spans="1:11" s="46" customFormat="1" ht="15" x14ac:dyDescent="0.25">
      <c r="A432" s="58" t="s">
        <v>893</v>
      </c>
      <c r="B432" s="59" t="s">
        <v>894</v>
      </c>
      <c r="C432" s="60">
        <v>3.4</v>
      </c>
      <c r="D432" s="61">
        <v>2.8651</v>
      </c>
      <c r="E432" s="62" t="s">
        <v>56</v>
      </c>
      <c r="G432" s="45"/>
      <c r="H432" s="63">
        <v>45346</v>
      </c>
      <c r="K432" s="44"/>
    </row>
    <row r="433" spans="1:11" s="46" customFormat="1" ht="15" x14ac:dyDescent="0.25">
      <c r="A433" s="54" t="s">
        <v>895</v>
      </c>
      <c r="B433" s="46" t="s">
        <v>896</v>
      </c>
      <c r="C433" s="55">
        <v>1.8</v>
      </c>
      <c r="D433" s="56">
        <v>2.3058000000000001</v>
      </c>
      <c r="E433" s="57" t="s">
        <v>56</v>
      </c>
      <c r="G433" s="45"/>
      <c r="H433" s="63">
        <v>45347</v>
      </c>
      <c r="K433" s="44"/>
    </row>
    <row r="434" spans="1:11" s="46" customFormat="1" ht="15" x14ac:dyDescent="0.25">
      <c r="A434" s="54" t="s">
        <v>897</v>
      </c>
      <c r="B434" s="46" t="s">
        <v>898</v>
      </c>
      <c r="C434" s="55">
        <v>5.3</v>
      </c>
      <c r="D434" s="56">
        <v>5.7573999999999996</v>
      </c>
      <c r="E434" s="57" t="s">
        <v>80</v>
      </c>
      <c r="G434" s="45"/>
      <c r="H434" s="63">
        <v>45348</v>
      </c>
      <c r="K434" s="44"/>
    </row>
    <row r="435" spans="1:11" s="46" customFormat="1" ht="15" x14ac:dyDescent="0.25">
      <c r="A435" s="54" t="s">
        <v>899</v>
      </c>
      <c r="B435" s="46" t="s">
        <v>900</v>
      </c>
      <c r="C435" s="55">
        <v>3.2</v>
      </c>
      <c r="D435" s="56">
        <v>3.1640000000000001</v>
      </c>
      <c r="E435" s="57" t="s">
        <v>56</v>
      </c>
      <c r="G435" s="45"/>
      <c r="H435" s="63">
        <v>45349</v>
      </c>
      <c r="K435" s="44"/>
    </row>
    <row r="436" spans="1:11" s="46" customFormat="1" ht="15" x14ac:dyDescent="0.25">
      <c r="A436" s="54" t="s">
        <v>901</v>
      </c>
      <c r="B436" s="46" t="s">
        <v>902</v>
      </c>
      <c r="C436" s="55">
        <v>2.1</v>
      </c>
      <c r="D436" s="56">
        <v>2.1497000000000002</v>
      </c>
      <c r="E436" s="57" t="s">
        <v>56</v>
      </c>
      <c r="G436" s="45"/>
      <c r="H436" s="63">
        <v>45350</v>
      </c>
      <c r="K436" s="44"/>
    </row>
    <row r="437" spans="1:11" s="46" customFormat="1" ht="15" x14ac:dyDescent="0.25">
      <c r="A437" s="58" t="s">
        <v>903</v>
      </c>
      <c r="B437" s="59" t="s">
        <v>904</v>
      </c>
      <c r="C437" s="60">
        <v>5.8</v>
      </c>
      <c r="D437" s="61">
        <v>3.2959999999999998</v>
      </c>
      <c r="E437" s="62" t="s">
        <v>56</v>
      </c>
      <c r="G437" s="45"/>
      <c r="H437" s="63">
        <v>45351</v>
      </c>
      <c r="K437" s="44"/>
    </row>
    <row r="438" spans="1:11" s="46" customFormat="1" ht="15" x14ac:dyDescent="0.25">
      <c r="A438" s="54" t="s">
        <v>905</v>
      </c>
      <c r="B438" s="46" t="s">
        <v>906</v>
      </c>
      <c r="C438" s="55">
        <v>4.2</v>
      </c>
      <c r="D438" s="56">
        <v>2.9405000000000001</v>
      </c>
      <c r="E438" s="57" t="s">
        <v>56</v>
      </c>
      <c r="G438" s="45"/>
      <c r="H438" s="63">
        <v>45352</v>
      </c>
      <c r="K438" s="44"/>
    </row>
    <row r="439" spans="1:11" s="46" customFormat="1" ht="15" x14ac:dyDescent="0.25">
      <c r="A439" s="54" t="s">
        <v>907</v>
      </c>
      <c r="B439" s="46" t="s">
        <v>908</v>
      </c>
      <c r="C439" s="55">
        <v>4.3</v>
      </c>
      <c r="D439" s="56">
        <v>2.4150999999999998</v>
      </c>
      <c r="E439" s="57" t="s">
        <v>80</v>
      </c>
      <c r="G439" s="45"/>
      <c r="H439" s="63">
        <v>45353</v>
      </c>
      <c r="K439" s="44"/>
    </row>
    <row r="440" spans="1:11" s="46" customFormat="1" ht="15" x14ac:dyDescent="0.25">
      <c r="A440" s="54" t="s">
        <v>909</v>
      </c>
      <c r="B440" s="46" t="s">
        <v>910</v>
      </c>
      <c r="C440" s="55">
        <v>1.6</v>
      </c>
      <c r="D440" s="56">
        <v>0.65269999999999995</v>
      </c>
      <c r="E440" s="57" t="s">
        <v>56</v>
      </c>
      <c r="G440" s="45"/>
      <c r="H440" s="63">
        <v>45354</v>
      </c>
      <c r="K440" s="44"/>
    </row>
    <row r="441" spans="1:11" s="46" customFormat="1" ht="15" x14ac:dyDescent="0.25">
      <c r="A441" s="54" t="s">
        <v>911</v>
      </c>
      <c r="B441" s="46" t="s">
        <v>912</v>
      </c>
      <c r="C441" s="55">
        <v>3.9</v>
      </c>
      <c r="D441" s="56">
        <v>1.9749000000000001</v>
      </c>
      <c r="E441" s="57" t="s">
        <v>80</v>
      </c>
      <c r="G441" s="45"/>
      <c r="H441" s="63">
        <v>45355</v>
      </c>
      <c r="K441" s="44"/>
    </row>
    <row r="442" spans="1:11" s="46" customFormat="1" ht="15" x14ac:dyDescent="0.25">
      <c r="A442" s="58" t="s">
        <v>913</v>
      </c>
      <c r="B442" s="59" t="s">
        <v>914</v>
      </c>
      <c r="C442" s="60">
        <v>2.5</v>
      </c>
      <c r="D442" s="61">
        <v>1.0144</v>
      </c>
      <c r="E442" s="62" t="s">
        <v>56</v>
      </c>
      <c r="G442" s="45"/>
      <c r="H442" s="63">
        <v>45356</v>
      </c>
      <c r="K442" s="44"/>
    </row>
    <row r="443" spans="1:11" s="46" customFormat="1" ht="15" x14ac:dyDescent="0.25">
      <c r="A443" s="54" t="s">
        <v>915</v>
      </c>
      <c r="B443" s="46" t="s">
        <v>916</v>
      </c>
      <c r="C443" s="55">
        <v>3.3</v>
      </c>
      <c r="D443" s="56">
        <v>1.4702</v>
      </c>
      <c r="E443" s="57" t="s">
        <v>80</v>
      </c>
      <c r="G443" s="45"/>
      <c r="H443" s="63">
        <v>45357</v>
      </c>
      <c r="K443" s="44"/>
    </row>
    <row r="444" spans="1:11" s="46" customFormat="1" ht="15" x14ac:dyDescent="0.25">
      <c r="A444" s="54" t="s">
        <v>917</v>
      </c>
      <c r="B444" s="46" t="s">
        <v>918</v>
      </c>
      <c r="C444" s="55">
        <v>2.4</v>
      </c>
      <c r="D444" s="56">
        <v>1.0748</v>
      </c>
      <c r="E444" s="57" t="s">
        <v>80</v>
      </c>
      <c r="G444" s="45"/>
      <c r="H444" s="63">
        <v>45358</v>
      </c>
      <c r="K444" s="44"/>
    </row>
    <row r="445" spans="1:11" s="46" customFormat="1" ht="15" x14ac:dyDescent="0.25">
      <c r="A445" s="54" t="s">
        <v>919</v>
      </c>
      <c r="B445" s="46" t="s">
        <v>920</v>
      </c>
      <c r="C445" s="55">
        <v>7.4</v>
      </c>
      <c r="D445" s="56">
        <v>1.9409000000000001</v>
      </c>
      <c r="E445" s="57" t="s">
        <v>56</v>
      </c>
      <c r="G445" s="45"/>
      <c r="H445" s="63">
        <v>45359</v>
      </c>
      <c r="K445" s="44"/>
    </row>
    <row r="446" spans="1:11" s="46" customFormat="1" ht="15" x14ac:dyDescent="0.25">
      <c r="A446" s="54" t="s">
        <v>921</v>
      </c>
      <c r="B446" s="46" t="s">
        <v>922</v>
      </c>
      <c r="C446" s="55">
        <v>4.5999999999999996</v>
      </c>
      <c r="D446" s="56">
        <v>1.4194</v>
      </c>
      <c r="E446" s="57" t="s">
        <v>56</v>
      </c>
      <c r="G446" s="45"/>
      <c r="H446" s="63">
        <v>45360</v>
      </c>
      <c r="K446" s="44"/>
    </row>
    <row r="447" spans="1:11" s="46" customFormat="1" ht="15" x14ac:dyDescent="0.25">
      <c r="A447" s="58" t="s">
        <v>923</v>
      </c>
      <c r="B447" s="59" t="s">
        <v>924</v>
      </c>
      <c r="C447" s="60">
        <v>2.2000000000000002</v>
      </c>
      <c r="D447" s="61">
        <v>0.57179999999999997</v>
      </c>
      <c r="E447" s="62" t="s">
        <v>56</v>
      </c>
      <c r="G447" s="45"/>
      <c r="H447" s="63">
        <v>45361</v>
      </c>
      <c r="K447" s="44"/>
    </row>
    <row r="448" spans="1:11" s="46" customFormat="1" ht="15" x14ac:dyDescent="0.25">
      <c r="A448" s="54" t="s">
        <v>925</v>
      </c>
      <c r="B448" s="46" t="s">
        <v>926</v>
      </c>
      <c r="C448" s="55">
        <v>8.1</v>
      </c>
      <c r="D448" s="56">
        <v>3.7134</v>
      </c>
      <c r="E448" s="57" t="s">
        <v>56</v>
      </c>
      <c r="G448" s="45"/>
      <c r="H448" s="63">
        <v>45362</v>
      </c>
      <c r="K448" s="44"/>
    </row>
    <row r="449" spans="1:11" s="46" customFormat="1" ht="15" x14ac:dyDescent="0.25">
      <c r="A449" s="54" t="s">
        <v>927</v>
      </c>
      <c r="B449" s="46" t="s">
        <v>928</v>
      </c>
      <c r="C449" s="55">
        <v>4.4000000000000004</v>
      </c>
      <c r="D449" s="56">
        <v>1.4286000000000001</v>
      </c>
      <c r="E449" s="57" t="s">
        <v>56</v>
      </c>
      <c r="G449" s="45"/>
      <c r="H449" s="63">
        <v>45363</v>
      </c>
      <c r="K449" s="44"/>
    </row>
    <row r="450" spans="1:11" s="46" customFormat="1" ht="15" x14ac:dyDescent="0.25">
      <c r="A450" s="54" t="s">
        <v>929</v>
      </c>
      <c r="B450" s="46" t="s">
        <v>930</v>
      </c>
      <c r="C450" s="55">
        <v>2.7</v>
      </c>
      <c r="D450" s="56">
        <v>1.1624000000000001</v>
      </c>
      <c r="E450" s="57" t="s">
        <v>80</v>
      </c>
      <c r="G450" s="45"/>
      <c r="H450" s="63">
        <v>45364</v>
      </c>
      <c r="K450" s="44"/>
    </row>
    <row r="451" spans="1:11" s="46" customFormat="1" ht="15" x14ac:dyDescent="0.25">
      <c r="A451" s="54" t="s">
        <v>931</v>
      </c>
      <c r="B451" s="46" t="s">
        <v>932</v>
      </c>
      <c r="C451" s="55">
        <v>5.5</v>
      </c>
      <c r="D451" s="56">
        <v>3.8233000000000001</v>
      </c>
      <c r="E451" s="57" t="s">
        <v>80</v>
      </c>
      <c r="G451" s="45"/>
      <c r="H451" s="63">
        <v>45365</v>
      </c>
      <c r="K451" s="44"/>
    </row>
    <row r="452" spans="1:11" s="46" customFormat="1" ht="15" x14ac:dyDescent="0.25">
      <c r="A452" s="58" t="s">
        <v>933</v>
      </c>
      <c r="B452" s="59" t="s">
        <v>934</v>
      </c>
      <c r="C452" s="60">
        <v>3.6</v>
      </c>
      <c r="D452" s="61">
        <v>1.147</v>
      </c>
      <c r="E452" s="62" t="s">
        <v>56</v>
      </c>
      <c r="G452" s="45"/>
      <c r="H452" s="63">
        <v>45366</v>
      </c>
      <c r="K452" s="44"/>
    </row>
    <row r="453" spans="1:11" s="46" customFormat="1" ht="15" x14ac:dyDescent="0.25">
      <c r="A453" s="54" t="s">
        <v>935</v>
      </c>
      <c r="B453" s="46" t="s">
        <v>936</v>
      </c>
      <c r="C453" s="55">
        <v>2</v>
      </c>
      <c r="D453" s="56">
        <v>0.8145</v>
      </c>
      <c r="E453" s="57" t="s">
        <v>56</v>
      </c>
      <c r="G453" s="45"/>
      <c r="H453" s="63">
        <v>45367</v>
      </c>
      <c r="K453" s="44"/>
    </row>
    <row r="454" spans="1:11" s="46" customFormat="1" ht="15" x14ac:dyDescent="0.25">
      <c r="A454" s="54" t="s">
        <v>937</v>
      </c>
      <c r="B454" s="46" t="s">
        <v>938</v>
      </c>
      <c r="C454" s="55">
        <v>5.9</v>
      </c>
      <c r="D454" s="56">
        <v>2.9746999999999999</v>
      </c>
      <c r="E454" s="57" t="s">
        <v>80</v>
      </c>
      <c r="G454" s="45"/>
      <c r="H454" s="63">
        <v>45368</v>
      </c>
      <c r="K454" s="44"/>
    </row>
    <row r="455" spans="1:11" s="46" customFormat="1" ht="15" x14ac:dyDescent="0.25">
      <c r="A455" s="54" t="s">
        <v>939</v>
      </c>
      <c r="B455" s="46" t="s">
        <v>940</v>
      </c>
      <c r="C455" s="55">
        <v>4.5999999999999996</v>
      </c>
      <c r="D455" s="56">
        <v>1.2426999999999999</v>
      </c>
      <c r="E455" s="57" t="s">
        <v>56</v>
      </c>
      <c r="G455" s="45"/>
      <c r="H455" s="63">
        <v>45369</v>
      </c>
      <c r="K455" s="44"/>
    </row>
    <row r="456" spans="1:11" s="46" customFormat="1" ht="15" x14ac:dyDescent="0.25">
      <c r="A456" s="54" t="s">
        <v>941</v>
      </c>
      <c r="B456" s="46" t="s">
        <v>942</v>
      </c>
      <c r="C456" s="55">
        <v>2.9</v>
      </c>
      <c r="D456" s="56">
        <v>0.96560000000000001</v>
      </c>
      <c r="E456" s="57" t="s">
        <v>56</v>
      </c>
      <c r="G456" s="45"/>
      <c r="H456" s="63">
        <v>45370</v>
      </c>
      <c r="K456" s="44"/>
    </row>
    <row r="457" spans="1:11" s="46" customFormat="1" ht="15" x14ac:dyDescent="0.25">
      <c r="A457" s="58" t="s">
        <v>943</v>
      </c>
      <c r="B457" s="59" t="s">
        <v>944</v>
      </c>
      <c r="C457" s="60">
        <v>4.2</v>
      </c>
      <c r="D457" s="61">
        <v>1.5022</v>
      </c>
      <c r="E457" s="62" t="s">
        <v>56</v>
      </c>
      <c r="G457" s="45"/>
      <c r="H457" s="63">
        <v>45371</v>
      </c>
      <c r="K457" s="44"/>
    </row>
    <row r="458" spans="1:11" s="46" customFormat="1" ht="15" x14ac:dyDescent="0.25">
      <c r="A458" s="54" t="s">
        <v>945</v>
      </c>
      <c r="B458" s="46" t="s">
        <v>946</v>
      </c>
      <c r="C458" s="55">
        <v>2.6</v>
      </c>
      <c r="D458" s="56">
        <v>1.1020000000000001</v>
      </c>
      <c r="E458" s="57" t="s">
        <v>56</v>
      </c>
      <c r="G458" s="45"/>
      <c r="H458" s="63">
        <v>45372</v>
      </c>
      <c r="K458" s="44"/>
    </row>
    <row r="459" spans="1:11" s="46" customFormat="1" ht="15" x14ac:dyDescent="0.25">
      <c r="A459" s="54" t="s">
        <v>947</v>
      </c>
      <c r="B459" s="46" t="s">
        <v>948</v>
      </c>
      <c r="C459" s="55">
        <v>4</v>
      </c>
      <c r="D459" s="56">
        <v>1.9970000000000001</v>
      </c>
      <c r="E459" s="57" t="s">
        <v>80</v>
      </c>
      <c r="G459" s="45"/>
      <c r="H459" s="63">
        <v>45373</v>
      </c>
      <c r="K459" s="44"/>
    </row>
    <row r="460" spans="1:11" s="46" customFormat="1" ht="15" x14ac:dyDescent="0.25">
      <c r="A460" s="54" t="s">
        <v>949</v>
      </c>
      <c r="B460" s="46" t="s">
        <v>950</v>
      </c>
      <c r="C460" s="55">
        <v>2.7</v>
      </c>
      <c r="D460" s="56">
        <v>1.1005</v>
      </c>
      <c r="E460" s="57" t="s">
        <v>56</v>
      </c>
      <c r="G460" s="45"/>
      <c r="H460" s="63">
        <v>45374</v>
      </c>
      <c r="K460" s="44"/>
    </row>
    <row r="461" spans="1:11" s="46" customFormat="1" ht="15" x14ac:dyDescent="0.25">
      <c r="A461" s="54" t="s">
        <v>951</v>
      </c>
      <c r="B461" s="46" t="s">
        <v>952</v>
      </c>
      <c r="C461" s="55">
        <v>3.8</v>
      </c>
      <c r="D461" s="56">
        <v>2.0363000000000002</v>
      </c>
      <c r="E461" s="57" t="s">
        <v>80</v>
      </c>
      <c r="G461" s="45"/>
      <c r="H461" s="63">
        <v>45375</v>
      </c>
      <c r="K461" s="44"/>
    </row>
    <row r="462" spans="1:11" s="46" customFormat="1" ht="15" x14ac:dyDescent="0.25">
      <c r="A462" s="58" t="s">
        <v>953</v>
      </c>
      <c r="B462" s="59" t="s">
        <v>954</v>
      </c>
      <c r="C462" s="60">
        <v>2.2000000000000002</v>
      </c>
      <c r="D462" s="61">
        <v>0.752</v>
      </c>
      <c r="E462" s="62" t="s">
        <v>56</v>
      </c>
      <c r="G462" s="45"/>
      <c r="H462" s="63">
        <v>45376</v>
      </c>
      <c r="K462" s="44"/>
    </row>
    <row r="463" spans="1:11" s="46" customFormat="1" ht="15" x14ac:dyDescent="0.25">
      <c r="A463" s="54" t="s">
        <v>955</v>
      </c>
      <c r="B463" s="46" t="s">
        <v>956</v>
      </c>
      <c r="C463" s="55">
        <v>3.4</v>
      </c>
      <c r="D463" s="56">
        <v>1.1198999999999999</v>
      </c>
      <c r="E463" s="57" t="s">
        <v>56</v>
      </c>
      <c r="G463" s="45"/>
      <c r="H463" s="63">
        <v>45377</v>
      </c>
      <c r="K463" s="44"/>
    </row>
    <row r="464" spans="1:11" s="46" customFormat="1" ht="15" x14ac:dyDescent="0.25">
      <c r="A464" s="54" t="s">
        <v>957</v>
      </c>
      <c r="B464" s="46" t="s">
        <v>958</v>
      </c>
      <c r="C464" s="55">
        <v>2.9</v>
      </c>
      <c r="D464" s="56">
        <v>0.81850000000000001</v>
      </c>
      <c r="E464" s="57" t="s">
        <v>56</v>
      </c>
      <c r="G464" s="45"/>
      <c r="H464" s="63">
        <v>45378</v>
      </c>
      <c r="K464" s="44"/>
    </row>
    <row r="465" spans="1:11" s="46" customFormat="1" ht="15" x14ac:dyDescent="0.25">
      <c r="A465" s="54" t="s">
        <v>959</v>
      </c>
      <c r="B465" s="46" t="s">
        <v>960</v>
      </c>
      <c r="C465" s="55">
        <v>5.0999999999999996</v>
      </c>
      <c r="D465" s="56">
        <v>2.8731</v>
      </c>
      <c r="E465" s="57" t="s">
        <v>80</v>
      </c>
      <c r="G465" s="45"/>
      <c r="H465" s="63">
        <v>45379</v>
      </c>
      <c r="K465" s="44"/>
    </row>
    <row r="466" spans="1:11" s="46" customFormat="1" ht="15" x14ac:dyDescent="0.25">
      <c r="A466" s="54" t="s">
        <v>961</v>
      </c>
      <c r="B466" s="46" t="s">
        <v>962</v>
      </c>
      <c r="C466" s="55">
        <v>5.0999999999999996</v>
      </c>
      <c r="D466" s="56">
        <v>1.6353</v>
      </c>
      <c r="E466" s="57" t="s">
        <v>56</v>
      </c>
      <c r="G466" s="45"/>
      <c r="H466" s="63">
        <v>45380</v>
      </c>
      <c r="K466" s="44"/>
    </row>
    <row r="467" spans="1:11" s="46" customFormat="1" ht="15" x14ac:dyDescent="0.25">
      <c r="A467" s="58" t="s">
        <v>963</v>
      </c>
      <c r="B467" s="59" t="s">
        <v>964</v>
      </c>
      <c r="C467" s="60">
        <v>2.5</v>
      </c>
      <c r="D467" s="61">
        <v>0.65890000000000004</v>
      </c>
      <c r="E467" s="62" t="s">
        <v>56</v>
      </c>
      <c r="G467" s="45"/>
      <c r="H467" s="63">
        <v>45381</v>
      </c>
      <c r="K467" s="44"/>
    </row>
    <row r="468" spans="1:11" s="46" customFormat="1" ht="15" x14ac:dyDescent="0.25">
      <c r="A468" s="54" t="s">
        <v>965</v>
      </c>
      <c r="B468" s="46" t="s">
        <v>966</v>
      </c>
      <c r="C468" s="55">
        <v>4.0999999999999996</v>
      </c>
      <c r="D468" s="56">
        <v>2.1949999999999998</v>
      </c>
      <c r="E468" s="57" t="s">
        <v>80</v>
      </c>
      <c r="G468" s="45"/>
      <c r="H468" s="63">
        <v>45382</v>
      </c>
      <c r="K468" s="44"/>
    </row>
    <row r="469" spans="1:11" s="46" customFormat="1" ht="15" x14ac:dyDescent="0.25">
      <c r="A469" s="54" t="s">
        <v>967</v>
      </c>
      <c r="B469" s="46" t="s">
        <v>968</v>
      </c>
      <c r="C469" s="55">
        <v>2.2000000000000002</v>
      </c>
      <c r="D469" s="56">
        <v>0.95440000000000003</v>
      </c>
      <c r="E469" s="57" t="s">
        <v>56</v>
      </c>
      <c r="G469" s="45"/>
      <c r="H469" s="63">
        <v>45383</v>
      </c>
      <c r="K469" s="44"/>
    </row>
    <row r="470" spans="1:11" s="46" customFormat="1" ht="15" x14ac:dyDescent="0.25">
      <c r="A470" s="54" t="s">
        <v>969</v>
      </c>
      <c r="B470" s="46" t="s">
        <v>970</v>
      </c>
      <c r="C470" s="55">
        <v>6.1</v>
      </c>
      <c r="D470" s="56">
        <v>2.0577000000000001</v>
      </c>
      <c r="E470" s="57" t="s">
        <v>56</v>
      </c>
      <c r="G470" s="45"/>
      <c r="H470" s="63">
        <v>45384</v>
      </c>
      <c r="K470" s="44"/>
    </row>
    <row r="471" spans="1:11" s="46" customFormat="1" ht="15" x14ac:dyDescent="0.25">
      <c r="A471" s="54" t="s">
        <v>971</v>
      </c>
      <c r="B471" s="46" t="s">
        <v>972</v>
      </c>
      <c r="C471" s="55">
        <v>4</v>
      </c>
      <c r="D471" s="56">
        <v>1.1434</v>
      </c>
      <c r="E471" s="57" t="s">
        <v>56</v>
      </c>
      <c r="G471" s="45"/>
      <c r="H471" s="63">
        <v>45385</v>
      </c>
      <c r="K471" s="44"/>
    </row>
    <row r="472" spans="1:11" s="46" customFormat="1" ht="15" x14ac:dyDescent="0.25">
      <c r="A472" s="58" t="s">
        <v>973</v>
      </c>
      <c r="B472" s="59" t="s">
        <v>974</v>
      </c>
      <c r="C472" s="60">
        <v>2.2000000000000002</v>
      </c>
      <c r="D472" s="61">
        <v>0.87239999999999995</v>
      </c>
      <c r="E472" s="62" t="s">
        <v>56</v>
      </c>
      <c r="G472" s="45"/>
      <c r="H472" s="63">
        <v>45386</v>
      </c>
      <c r="K472" s="44"/>
    </row>
    <row r="473" spans="1:11" s="46" customFormat="1" ht="15" x14ac:dyDescent="0.25">
      <c r="A473" s="54" t="s">
        <v>975</v>
      </c>
      <c r="B473" s="46" t="s">
        <v>976</v>
      </c>
      <c r="C473" s="55">
        <v>7</v>
      </c>
      <c r="D473" s="56">
        <v>2.4998999999999998</v>
      </c>
      <c r="E473" s="57" t="s">
        <v>56</v>
      </c>
      <c r="G473" s="45"/>
      <c r="H473" s="63">
        <v>45387</v>
      </c>
      <c r="K473" s="44"/>
    </row>
    <row r="474" spans="1:11" s="46" customFormat="1" ht="15" x14ac:dyDescent="0.25">
      <c r="A474" s="54" t="s">
        <v>977</v>
      </c>
      <c r="B474" s="46" t="s">
        <v>978</v>
      </c>
      <c r="C474" s="55">
        <v>4.3</v>
      </c>
      <c r="D474" s="56">
        <v>1.625</v>
      </c>
      <c r="E474" s="57" t="s">
        <v>56</v>
      </c>
      <c r="G474" s="45"/>
      <c r="H474" s="63">
        <v>45388</v>
      </c>
      <c r="K474" s="44"/>
    </row>
    <row r="475" spans="1:11" s="46" customFormat="1" ht="15" x14ac:dyDescent="0.25">
      <c r="A475" s="54" t="s">
        <v>979</v>
      </c>
      <c r="B475" s="46" t="s">
        <v>980</v>
      </c>
      <c r="C475" s="55">
        <v>4</v>
      </c>
      <c r="D475" s="56">
        <v>1.476</v>
      </c>
      <c r="E475" s="57" t="s">
        <v>56</v>
      </c>
      <c r="G475" s="45"/>
      <c r="H475" s="63">
        <v>45389</v>
      </c>
      <c r="K475" s="44"/>
    </row>
    <row r="476" spans="1:11" s="46" customFormat="1" ht="15" x14ac:dyDescent="0.25">
      <c r="A476" s="54" t="s">
        <v>981</v>
      </c>
      <c r="B476" s="46" t="s">
        <v>982</v>
      </c>
      <c r="C476" s="55">
        <v>12</v>
      </c>
      <c r="D476" s="56">
        <v>10.0928</v>
      </c>
      <c r="E476" s="57" t="s">
        <v>80</v>
      </c>
      <c r="G476" s="45"/>
      <c r="H476" s="63">
        <v>45390</v>
      </c>
      <c r="K476" s="44"/>
    </row>
    <row r="477" spans="1:11" s="46" customFormat="1" ht="15" x14ac:dyDescent="0.25">
      <c r="A477" s="58" t="s">
        <v>983</v>
      </c>
      <c r="B477" s="59" t="s">
        <v>984</v>
      </c>
      <c r="C477" s="60">
        <v>6.5</v>
      </c>
      <c r="D477" s="61">
        <v>3.0358999999999998</v>
      </c>
      <c r="E477" s="62" t="s">
        <v>93</v>
      </c>
      <c r="G477" s="45"/>
      <c r="H477" s="63">
        <v>45391</v>
      </c>
      <c r="K477" s="44"/>
    </row>
    <row r="478" spans="1:11" s="46" customFormat="1" ht="15" x14ac:dyDescent="0.25">
      <c r="A478" s="54" t="s">
        <v>985</v>
      </c>
      <c r="B478" s="46" t="s">
        <v>986</v>
      </c>
      <c r="C478" s="55">
        <v>4</v>
      </c>
      <c r="D478" s="56">
        <v>2.1774</v>
      </c>
      <c r="E478" s="57" t="s">
        <v>23</v>
      </c>
      <c r="G478" s="45"/>
      <c r="H478" s="63">
        <v>45392</v>
      </c>
      <c r="K478" s="44"/>
    </row>
    <row r="479" spans="1:11" s="46" customFormat="1" ht="15" x14ac:dyDescent="0.25">
      <c r="A479" s="54" t="s">
        <v>987</v>
      </c>
      <c r="B479" s="46" t="s">
        <v>988</v>
      </c>
      <c r="C479" s="55">
        <v>8.8000000000000007</v>
      </c>
      <c r="D479" s="56">
        <v>7.5506000000000002</v>
      </c>
      <c r="E479" s="57" t="s">
        <v>80</v>
      </c>
      <c r="G479" s="45"/>
      <c r="H479" s="63">
        <v>45393</v>
      </c>
      <c r="K479" s="44"/>
    </row>
    <row r="480" spans="1:11" s="46" customFormat="1" ht="15" x14ac:dyDescent="0.25">
      <c r="A480" s="54" t="s">
        <v>989</v>
      </c>
      <c r="B480" s="46" t="s">
        <v>990</v>
      </c>
      <c r="C480" s="55">
        <v>4.8</v>
      </c>
      <c r="D480" s="56">
        <v>4.0288000000000004</v>
      </c>
      <c r="E480" s="57" t="s">
        <v>56</v>
      </c>
      <c r="G480" s="45"/>
      <c r="H480" s="63">
        <v>45394</v>
      </c>
      <c r="K480" s="44"/>
    </row>
    <row r="481" spans="1:11" s="46" customFormat="1" ht="15" x14ac:dyDescent="0.25">
      <c r="A481" s="54" t="s">
        <v>991</v>
      </c>
      <c r="B481" s="46" t="s">
        <v>992</v>
      </c>
      <c r="C481" s="55">
        <v>2.5</v>
      </c>
      <c r="D481" s="56">
        <v>3.6082999999999998</v>
      </c>
      <c r="E481" s="57" t="s">
        <v>56</v>
      </c>
      <c r="G481" s="45"/>
      <c r="H481" s="63">
        <v>45395</v>
      </c>
      <c r="K481" s="44"/>
    </row>
    <row r="482" spans="1:11" s="46" customFormat="1" ht="15" x14ac:dyDescent="0.25">
      <c r="A482" s="58" t="s">
        <v>993</v>
      </c>
      <c r="B482" s="59" t="s">
        <v>994</v>
      </c>
      <c r="C482" s="60">
        <v>6</v>
      </c>
      <c r="D482" s="61">
        <v>3.3010999999999999</v>
      </c>
      <c r="E482" s="62" t="s">
        <v>56</v>
      </c>
      <c r="G482" s="45"/>
      <c r="H482" s="63">
        <v>45396</v>
      </c>
      <c r="K482" s="44"/>
    </row>
    <row r="483" spans="1:11" s="46" customFormat="1" ht="15" x14ac:dyDescent="0.25">
      <c r="A483" s="54" t="s">
        <v>995</v>
      </c>
      <c r="B483" s="46" t="s">
        <v>996</v>
      </c>
      <c r="C483" s="55">
        <v>3.6</v>
      </c>
      <c r="D483" s="56">
        <v>2.0451000000000001</v>
      </c>
      <c r="E483" s="57" t="s">
        <v>56</v>
      </c>
      <c r="G483" s="45"/>
      <c r="H483" s="63">
        <v>45397</v>
      </c>
      <c r="K483" s="44"/>
    </row>
    <row r="484" spans="1:11" s="46" customFormat="1" ht="15" x14ac:dyDescent="0.25">
      <c r="A484" s="54" t="s">
        <v>997</v>
      </c>
      <c r="B484" s="46" t="s">
        <v>998</v>
      </c>
      <c r="C484" s="55">
        <v>2.1</v>
      </c>
      <c r="D484" s="56">
        <v>1.7582</v>
      </c>
      <c r="E484" s="57" t="s">
        <v>56</v>
      </c>
      <c r="G484" s="45"/>
      <c r="H484" s="63">
        <v>45398</v>
      </c>
      <c r="K484" s="44"/>
    </row>
    <row r="485" spans="1:11" s="46" customFormat="1" ht="15" x14ac:dyDescent="0.25">
      <c r="A485" s="54" t="s">
        <v>999</v>
      </c>
      <c r="B485" s="46" t="s">
        <v>1000</v>
      </c>
      <c r="C485" s="55">
        <v>2.6</v>
      </c>
      <c r="D485" s="56">
        <v>2.968</v>
      </c>
      <c r="E485" s="57" t="s">
        <v>80</v>
      </c>
      <c r="G485" s="45"/>
      <c r="H485" s="63">
        <v>45399</v>
      </c>
      <c r="K485" s="44"/>
    </row>
    <row r="486" spans="1:11" s="46" customFormat="1" ht="15" x14ac:dyDescent="0.25">
      <c r="A486" s="54" t="s">
        <v>1001</v>
      </c>
      <c r="B486" s="46" t="s">
        <v>1002</v>
      </c>
      <c r="C486" s="55">
        <v>1.7</v>
      </c>
      <c r="D486" s="56">
        <v>2.6566000000000001</v>
      </c>
      <c r="E486" s="57" t="s">
        <v>80</v>
      </c>
      <c r="G486" s="45"/>
      <c r="H486" s="63">
        <v>45400</v>
      </c>
      <c r="K486" s="44"/>
    </row>
    <row r="487" spans="1:11" s="46" customFormat="1" ht="15" x14ac:dyDescent="0.25">
      <c r="A487" s="58" t="s">
        <v>1003</v>
      </c>
      <c r="B487" s="59" t="s">
        <v>1004</v>
      </c>
      <c r="C487" s="60">
        <v>4.2</v>
      </c>
      <c r="D487" s="61">
        <v>4.2609000000000004</v>
      </c>
      <c r="E487" s="62" t="s">
        <v>56</v>
      </c>
      <c r="G487" s="45"/>
      <c r="H487" s="63">
        <v>45401</v>
      </c>
      <c r="K487" s="44"/>
    </row>
    <row r="488" spans="1:11" s="46" customFormat="1" ht="15" x14ac:dyDescent="0.25">
      <c r="A488" s="54" t="s">
        <v>1005</v>
      </c>
      <c r="B488" s="46" t="s">
        <v>1006</v>
      </c>
      <c r="C488" s="55">
        <v>2</v>
      </c>
      <c r="D488" s="56">
        <v>2.9704999999999999</v>
      </c>
      <c r="E488" s="57" t="s">
        <v>56</v>
      </c>
      <c r="G488" s="45"/>
      <c r="H488" s="63">
        <v>45402</v>
      </c>
      <c r="K488" s="44"/>
    </row>
    <row r="489" spans="1:11" s="46" customFormat="1" ht="15" x14ac:dyDescent="0.25">
      <c r="A489" s="54" t="s">
        <v>1007</v>
      </c>
      <c r="B489" s="46" t="s">
        <v>1008</v>
      </c>
      <c r="C489" s="55">
        <v>5.7</v>
      </c>
      <c r="D489" s="56">
        <v>2.9813999999999998</v>
      </c>
      <c r="E489" s="57" t="s">
        <v>80</v>
      </c>
      <c r="G489" s="45"/>
      <c r="H489" s="63">
        <v>45403</v>
      </c>
      <c r="K489" s="44"/>
    </row>
    <row r="490" spans="1:11" s="46" customFormat="1" ht="15" x14ac:dyDescent="0.25">
      <c r="A490" s="54" t="s">
        <v>1009</v>
      </c>
      <c r="B490" s="46" t="s">
        <v>1010</v>
      </c>
      <c r="C490" s="55">
        <v>3.8</v>
      </c>
      <c r="D490" s="56">
        <v>0.94440000000000002</v>
      </c>
      <c r="E490" s="57" t="s">
        <v>56</v>
      </c>
      <c r="G490" s="45"/>
      <c r="H490" s="63">
        <v>45404</v>
      </c>
      <c r="K490" s="44"/>
    </row>
    <row r="491" spans="1:11" s="46" customFormat="1" ht="15" x14ac:dyDescent="0.25">
      <c r="A491" s="54" t="s">
        <v>1011</v>
      </c>
      <c r="B491" s="46" t="s">
        <v>1012</v>
      </c>
      <c r="C491" s="55">
        <v>3.2</v>
      </c>
      <c r="D491" s="56">
        <v>0.65620000000000001</v>
      </c>
      <c r="E491" s="57" t="s">
        <v>80</v>
      </c>
      <c r="G491" s="45"/>
      <c r="H491" s="63">
        <v>45405</v>
      </c>
      <c r="K491" s="44"/>
    </row>
    <row r="492" spans="1:11" s="46" customFormat="1" ht="15" x14ac:dyDescent="0.25">
      <c r="A492" s="58" t="s">
        <v>1013</v>
      </c>
      <c r="B492" s="59" t="s">
        <v>1014</v>
      </c>
      <c r="C492" s="60">
        <v>5.4</v>
      </c>
      <c r="D492" s="61">
        <v>3.2671000000000001</v>
      </c>
      <c r="E492" s="62" t="s">
        <v>80</v>
      </c>
      <c r="G492" s="45"/>
      <c r="H492" s="63">
        <v>45406</v>
      </c>
      <c r="K492" s="44"/>
    </row>
    <row r="493" spans="1:11" s="46" customFormat="1" ht="15" x14ac:dyDescent="0.25">
      <c r="A493" s="54" t="s">
        <v>1015</v>
      </c>
      <c r="B493" s="46" t="s">
        <v>1016</v>
      </c>
      <c r="C493" s="55">
        <v>2.8</v>
      </c>
      <c r="D493" s="56">
        <v>0.55249999999999999</v>
      </c>
      <c r="E493" s="57" t="s">
        <v>56</v>
      </c>
      <c r="G493" s="45"/>
      <c r="H493" s="63">
        <v>45407</v>
      </c>
      <c r="K493" s="44"/>
    </row>
    <row r="494" spans="1:11" s="46" customFormat="1" ht="15" x14ac:dyDescent="0.25">
      <c r="A494" s="54" t="s">
        <v>1017</v>
      </c>
      <c r="B494" s="46" t="s">
        <v>1018</v>
      </c>
      <c r="C494" s="55">
        <v>4.7</v>
      </c>
      <c r="D494" s="56">
        <v>2.5682</v>
      </c>
      <c r="E494" s="57" t="s">
        <v>80</v>
      </c>
      <c r="G494" s="45"/>
      <c r="H494" s="63">
        <v>45408</v>
      </c>
      <c r="K494" s="44"/>
    </row>
    <row r="495" spans="1:11" s="46" customFormat="1" ht="15" x14ac:dyDescent="0.25">
      <c r="A495" s="54" t="s">
        <v>1019</v>
      </c>
      <c r="B495" s="46" t="s">
        <v>1020</v>
      </c>
      <c r="C495" s="55">
        <v>3.4</v>
      </c>
      <c r="D495" s="56">
        <v>1.7427999999999999</v>
      </c>
      <c r="E495" s="57" t="s">
        <v>80</v>
      </c>
      <c r="G495" s="45"/>
      <c r="H495" s="63">
        <v>45409</v>
      </c>
      <c r="K495" s="44"/>
    </row>
    <row r="496" spans="1:11" s="46" customFormat="1" ht="15" x14ac:dyDescent="0.25">
      <c r="A496" s="54" t="s">
        <v>1021</v>
      </c>
      <c r="B496" s="46" t="s">
        <v>1022</v>
      </c>
      <c r="C496" s="55">
        <v>2.4</v>
      </c>
      <c r="D496" s="56">
        <v>1.1853</v>
      </c>
      <c r="E496" s="57" t="s">
        <v>80</v>
      </c>
      <c r="G496" s="45"/>
      <c r="H496" s="63">
        <v>45410</v>
      </c>
      <c r="K496" s="44"/>
    </row>
    <row r="497" spans="1:11" s="46" customFormat="1" ht="15" x14ac:dyDescent="0.25">
      <c r="A497" s="58" t="s">
        <v>1023</v>
      </c>
      <c r="B497" s="59" t="s">
        <v>1024</v>
      </c>
      <c r="C497" s="60">
        <v>3.2</v>
      </c>
      <c r="D497" s="61">
        <v>1.6047</v>
      </c>
      <c r="E497" s="62" t="s">
        <v>80</v>
      </c>
      <c r="G497" s="45"/>
      <c r="H497" s="63">
        <v>45411</v>
      </c>
      <c r="K497" s="44"/>
    </row>
    <row r="498" spans="1:11" s="46" customFormat="1" ht="15" x14ac:dyDescent="0.25">
      <c r="A498" s="54" t="s">
        <v>1025</v>
      </c>
      <c r="B498" s="46" t="s">
        <v>1026</v>
      </c>
      <c r="C498" s="55">
        <v>2.7</v>
      </c>
      <c r="D498" s="56">
        <v>0.5927</v>
      </c>
      <c r="E498" s="57" t="s">
        <v>56</v>
      </c>
      <c r="G498" s="45"/>
      <c r="H498" s="63">
        <v>45412</v>
      </c>
      <c r="K498" s="44"/>
    </row>
    <row r="499" spans="1:11" s="46" customFormat="1" ht="15" x14ac:dyDescent="0.25">
      <c r="A499" s="54" t="s">
        <v>1027</v>
      </c>
      <c r="B499" s="46" t="s">
        <v>1028</v>
      </c>
      <c r="C499" s="55">
        <v>4.3</v>
      </c>
      <c r="D499" s="56">
        <v>1.3865000000000001</v>
      </c>
      <c r="E499" s="57" t="s">
        <v>56</v>
      </c>
      <c r="G499" s="45"/>
      <c r="H499" s="63">
        <v>45413</v>
      </c>
      <c r="K499" s="44"/>
    </row>
    <row r="500" spans="1:11" s="46" customFormat="1" ht="15" x14ac:dyDescent="0.25">
      <c r="A500" s="54" t="s">
        <v>1029</v>
      </c>
      <c r="B500" s="46" t="s">
        <v>1030</v>
      </c>
      <c r="C500" s="55">
        <v>3</v>
      </c>
      <c r="D500" s="56">
        <v>0.8407</v>
      </c>
      <c r="E500" s="57" t="s">
        <v>56</v>
      </c>
      <c r="G500" s="45"/>
      <c r="H500" s="63">
        <v>45414</v>
      </c>
      <c r="K500" s="44"/>
    </row>
    <row r="501" spans="1:11" s="46" customFormat="1" ht="15" x14ac:dyDescent="0.25">
      <c r="A501" s="54" t="s">
        <v>1031</v>
      </c>
      <c r="B501" s="46" t="s">
        <v>1032</v>
      </c>
      <c r="C501" s="55">
        <v>2.6</v>
      </c>
      <c r="D501" s="56">
        <v>1.3312999999999999</v>
      </c>
      <c r="E501" s="57" t="s">
        <v>56</v>
      </c>
      <c r="G501" s="45"/>
      <c r="H501" s="63">
        <v>45415</v>
      </c>
      <c r="K501" s="44"/>
    </row>
    <row r="502" spans="1:11" s="46" customFormat="1" ht="15" x14ac:dyDescent="0.25">
      <c r="A502" s="58" t="s">
        <v>1033</v>
      </c>
      <c r="B502" s="59" t="s">
        <v>1034</v>
      </c>
      <c r="C502" s="60">
        <v>2.1</v>
      </c>
      <c r="D502" s="61">
        <v>0.97960000000000003</v>
      </c>
      <c r="E502" s="62" t="s">
        <v>56</v>
      </c>
      <c r="G502" s="45"/>
      <c r="H502" s="63">
        <v>45416</v>
      </c>
      <c r="K502" s="44"/>
    </row>
    <row r="503" spans="1:11" s="46" customFormat="1" ht="15" x14ac:dyDescent="0.25">
      <c r="A503" s="54" t="s">
        <v>1035</v>
      </c>
      <c r="B503" s="46" t="s">
        <v>1036</v>
      </c>
      <c r="C503" s="55">
        <v>3.3</v>
      </c>
      <c r="D503" s="56">
        <v>1.4281999999999999</v>
      </c>
      <c r="E503" s="57" t="s">
        <v>93</v>
      </c>
      <c r="G503" s="45"/>
      <c r="H503" s="63">
        <v>45417</v>
      </c>
      <c r="K503" s="44"/>
    </row>
    <row r="504" spans="1:11" s="46" customFormat="1" ht="15" x14ac:dyDescent="0.25">
      <c r="A504" s="54" t="s">
        <v>1037</v>
      </c>
      <c r="B504" s="46" t="s">
        <v>1038</v>
      </c>
      <c r="C504" s="55">
        <v>3.4</v>
      </c>
      <c r="D504" s="56">
        <v>0.81169999999999998</v>
      </c>
      <c r="E504" s="57" t="s">
        <v>93</v>
      </c>
      <c r="G504" s="45"/>
      <c r="H504" s="63">
        <v>45418</v>
      </c>
      <c r="K504" s="44"/>
    </row>
    <row r="505" spans="1:11" s="46" customFormat="1" ht="15" x14ac:dyDescent="0.25">
      <c r="A505" s="54" t="s">
        <v>1039</v>
      </c>
      <c r="B505" s="46" t="s">
        <v>1040</v>
      </c>
      <c r="C505" s="55">
        <v>3.8</v>
      </c>
      <c r="D505" s="56">
        <v>4.3861999999999997</v>
      </c>
      <c r="E505" s="57" t="s">
        <v>56</v>
      </c>
      <c r="G505" s="45"/>
      <c r="H505" s="63">
        <v>45419</v>
      </c>
      <c r="K505" s="44"/>
    </row>
    <row r="506" spans="1:11" s="46" customFormat="1" ht="15" x14ac:dyDescent="0.25">
      <c r="A506" s="54" t="s">
        <v>1041</v>
      </c>
      <c r="B506" s="46" t="s">
        <v>1042</v>
      </c>
      <c r="C506" s="55">
        <v>1.8</v>
      </c>
      <c r="D506" s="56">
        <v>2.5623999999999998</v>
      </c>
      <c r="E506" s="57" t="s">
        <v>56</v>
      </c>
      <c r="G506" s="45"/>
      <c r="H506" s="63">
        <v>45420</v>
      </c>
      <c r="K506" s="44"/>
    </row>
    <row r="507" spans="1:11" s="46" customFormat="1" ht="15" x14ac:dyDescent="0.25">
      <c r="A507" s="58" t="s">
        <v>1043</v>
      </c>
      <c r="B507" s="59" t="s">
        <v>1044</v>
      </c>
      <c r="C507" s="60">
        <v>9</v>
      </c>
      <c r="D507" s="61">
        <v>3.4573999999999998</v>
      </c>
      <c r="E507" s="62" t="s">
        <v>56</v>
      </c>
      <c r="G507" s="45"/>
      <c r="H507" s="63">
        <v>45421</v>
      </c>
      <c r="K507" s="44"/>
    </row>
    <row r="508" spans="1:11" s="46" customFormat="1" ht="15" x14ac:dyDescent="0.25">
      <c r="A508" s="54" t="s">
        <v>1045</v>
      </c>
      <c r="B508" s="46" t="s">
        <v>1046</v>
      </c>
      <c r="C508" s="55">
        <v>6.6</v>
      </c>
      <c r="D508" s="56">
        <v>2.1573000000000002</v>
      </c>
      <c r="E508" s="57" t="s">
        <v>135</v>
      </c>
      <c r="G508" s="45"/>
      <c r="H508" s="63">
        <v>45422</v>
      </c>
      <c r="K508" s="44"/>
    </row>
    <row r="509" spans="1:11" s="46" customFormat="1" ht="15" x14ac:dyDescent="0.25">
      <c r="A509" s="54" t="s">
        <v>1047</v>
      </c>
      <c r="B509" s="46" t="s">
        <v>1048</v>
      </c>
      <c r="C509" s="55">
        <v>4.0999999999999996</v>
      </c>
      <c r="D509" s="56">
        <v>1.5475000000000001</v>
      </c>
      <c r="E509" s="57" t="s">
        <v>217</v>
      </c>
      <c r="G509" s="45"/>
      <c r="H509" s="63">
        <v>45423</v>
      </c>
      <c r="K509" s="44"/>
    </row>
    <row r="510" spans="1:11" s="46" customFormat="1" ht="15" x14ac:dyDescent="0.25">
      <c r="A510" s="54" t="s">
        <v>1049</v>
      </c>
      <c r="B510" s="46" t="s">
        <v>1050</v>
      </c>
      <c r="C510" s="55">
        <v>2.8</v>
      </c>
      <c r="D510" s="56">
        <v>4.4481000000000002</v>
      </c>
      <c r="E510" s="57" t="s">
        <v>80</v>
      </c>
      <c r="G510" s="45"/>
      <c r="H510" s="63">
        <v>45424</v>
      </c>
      <c r="K510" s="44"/>
    </row>
    <row r="511" spans="1:11" s="46" customFormat="1" ht="15" x14ac:dyDescent="0.25">
      <c r="A511" s="54" t="s">
        <v>1051</v>
      </c>
      <c r="B511" s="46" t="s">
        <v>1052</v>
      </c>
      <c r="C511" s="55">
        <v>1.5</v>
      </c>
      <c r="D511" s="56">
        <v>2.2439</v>
      </c>
      <c r="E511" s="57" t="s">
        <v>56</v>
      </c>
      <c r="G511" s="45"/>
      <c r="H511" s="63">
        <v>45425</v>
      </c>
      <c r="K511" s="44"/>
    </row>
    <row r="512" spans="1:11" s="46" customFormat="1" ht="15" x14ac:dyDescent="0.25">
      <c r="A512" s="58" t="s">
        <v>1053</v>
      </c>
      <c r="B512" s="59" t="s">
        <v>1054</v>
      </c>
      <c r="C512" s="60">
        <v>1.2</v>
      </c>
      <c r="D512" s="61">
        <v>2.0798999999999999</v>
      </c>
      <c r="E512" s="62" t="s">
        <v>56</v>
      </c>
      <c r="G512" s="45"/>
      <c r="H512" s="63">
        <v>45426</v>
      </c>
      <c r="K512" s="44"/>
    </row>
    <row r="513" spans="1:11" s="46" customFormat="1" ht="15" x14ac:dyDescent="0.25">
      <c r="A513" s="54" t="s">
        <v>1055</v>
      </c>
      <c r="B513" s="46" t="s">
        <v>1056</v>
      </c>
      <c r="C513" s="55">
        <v>11.4</v>
      </c>
      <c r="D513" s="56">
        <v>2.8736999999999999</v>
      </c>
      <c r="E513" s="57" t="s">
        <v>56</v>
      </c>
      <c r="G513" s="45"/>
      <c r="H513" s="63">
        <v>45427</v>
      </c>
      <c r="K513" s="44"/>
    </row>
    <row r="514" spans="1:11" s="46" customFormat="1" ht="15" x14ac:dyDescent="0.25">
      <c r="A514" s="54" t="s">
        <v>1057</v>
      </c>
      <c r="B514" s="46" t="s">
        <v>1058</v>
      </c>
      <c r="C514" s="55">
        <v>6</v>
      </c>
      <c r="D514" s="56">
        <v>1.9129</v>
      </c>
      <c r="E514" s="57" t="s">
        <v>135</v>
      </c>
      <c r="G514" s="45"/>
      <c r="H514" s="63">
        <v>45428</v>
      </c>
      <c r="K514" s="44"/>
    </row>
    <row r="515" spans="1:11" s="46" customFormat="1" ht="15" x14ac:dyDescent="0.25">
      <c r="A515" s="54" t="s">
        <v>1059</v>
      </c>
      <c r="B515" s="46" t="s">
        <v>1060</v>
      </c>
      <c r="C515" s="55">
        <v>3.1</v>
      </c>
      <c r="D515" s="56">
        <v>1.3720000000000001</v>
      </c>
      <c r="E515" s="57" t="s">
        <v>217</v>
      </c>
      <c r="G515" s="45"/>
      <c r="H515" s="63">
        <v>45429</v>
      </c>
      <c r="K515" s="44"/>
    </row>
    <row r="516" spans="1:11" s="46" customFormat="1" ht="15" x14ac:dyDescent="0.25">
      <c r="A516" s="54" t="s">
        <v>1061</v>
      </c>
      <c r="B516" s="46" t="s">
        <v>1062</v>
      </c>
      <c r="C516" s="55">
        <v>5.0999999999999996</v>
      </c>
      <c r="D516" s="56">
        <v>4.6524999999999999</v>
      </c>
      <c r="E516" s="57" t="s">
        <v>80</v>
      </c>
      <c r="G516" s="45"/>
      <c r="H516" s="63">
        <v>45430</v>
      </c>
      <c r="K516" s="44"/>
    </row>
    <row r="517" spans="1:11" s="46" customFormat="1" ht="15" x14ac:dyDescent="0.25">
      <c r="A517" s="58" t="s">
        <v>1063</v>
      </c>
      <c r="B517" s="59" t="s">
        <v>1064</v>
      </c>
      <c r="C517" s="60">
        <v>2.4</v>
      </c>
      <c r="D517" s="61">
        <v>3.3664999999999998</v>
      </c>
      <c r="E517" s="62" t="s">
        <v>56</v>
      </c>
      <c r="G517" s="45"/>
      <c r="H517" s="63">
        <v>45431</v>
      </c>
      <c r="K517" s="44"/>
    </row>
    <row r="518" spans="1:11" s="46" customFormat="1" ht="15" x14ac:dyDescent="0.25">
      <c r="A518" s="54" t="s">
        <v>1065</v>
      </c>
      <c r="B518" s="46" t="s">
        <v>1066</v>
      </c>
      <c r="C518" s="55">
        <v>1.4</v>
      </c>
      <c r="D518" s="56">
        <v>1.3408</v>
      </c>
      <c r="E518" s="57" t="s">
        <v>56</v>
      </c>
      <c r="G518" s="45"/>
      <c r="H518" s="63">
        <v>45432</v>
      </c>
      <c r="K518" s="44"/>
    </row>
    <row r="519" spans="1:11" s="46" customFormat="1" ht="15" x14ac:dyDescent="0.25">
      <c r="A519" s="54" t="s">
        <v>1067</v>
      </c>
      <c r="B519" s="46" t="s">
        <v>1068</v>
      </c>
      <c r="C519" s="55">
        <v>7.2</v>
      </c>
      <c r="D519" s="56">
        <v>2.8229000000000002</v>
      </c>
      <c r="E519" s="57" t="s">
        <v>56</v>
      </c>
      <c r="G519" s="45"/>
      <c r="H519" s="63">
        <v>45433</v>
      </c>
      <c r="K519" s="44"/>
    </row>
    <row r="520" spans="1:11" s="46" customFormat="1" ht="15" x14ac:dyDescent="0.25">
      <c r="A520" s="54" t="s">
        <v>1069</v>
      </c>
      <c r="B520" s="46" t="s">
        <v>1070</v>
      </c>
      <c r="C520" s="55">
        <v>7</v>
      </c>
      <c r="D520" s="56">
        <v>2.3814000000000002</v>
      </c>
      <c r="E520" s="57" t="s">
        <v>56</v>
      </c>
      <c r="G520" s="45"/>
      <c r="H520" s="63">
        <v>45434</v>
      </c>
      <c r="K520" s="44"/>
    </row>
    <row r="521" spans="1:11" s="46" customFormat="1" ht="15" x14ac:dyDescent="0.25">
      <c r="A521" s="54" t="s">
        <v>1071</v>
      </c>
      <c r="B521" s="46" t="s">
        <v>1072</v>
      </c>
      <c r="C521" s="55">
        <v>1.9</v>
      </c>
      <c r="D521" s="56">
        <v>2.2484000000000002</v>
      </c>
      <c r="E521" s="57" t="s">
        <v>80</v>
      </c>
      <c r="G521" s="45"/>
      <c r="H521" s="63">
        <v>45435</v>
      </c>
      <c r="K521" s="44"/>
    </row>
    <row r="522" spans="1:11" s="46" customFormat="1" ht="15" x14ac:dyDescent="0.25">
      <c r="A522" s="58" t="s">
        <v>1073</v>
      </c>
      <c r="B522" s="59" t="s">
        <v>1074</v>
      </c>
      <c r="C522" s="60">
        <v>3.9</v>
      </c>
      <c r="D522" s="61">
        <v>1.4261999999999999</v>
      </c>
      <c r="E522" s="62" t="s">
        <v>56</v>
      </c>
      <c r="G522" s="45"/>
      <c r="H522" s="63">
        <v>45436</v>
      </c>
      <c r="K522" s="44"/>
    </row>
    <row r="523" spans="1:11" s="46" customFormat="1" ht="15" x14ac:dyDescent="0.25">
      <c r="A523" s="54" t="s">
        <v>1075</v>
      </c>
      <c r="B523" s="46" t="s">
        <v>1076</v>
      </c>
      <c r="C523" s="55">
        <v>2.7</v>
      </c>
      <c r="D523" s="56">
        <v>0.8972</v>
      </c>
      <c r="E523" s="57" t="s">
        <v>56</v>
      </c>
      <c r="G523" s="45"/>
      <c r="H523" s="63">
        <v>45437</v>
      </c>
      <c r="K523" s="44"/>
    </row>
    <row r="524" spans="1:11" s="46" customFormat="1" ht="15" x14ac:dyDescent="0.25">
      <c r="A524" s="54" t="s">
        <v>1077</v>
      </c>
      <c r="B524" s="46" t="s">
        <v>1078</v>
      </c>
      <c r="C524" s="55">
        <v>2</v>
      </c>
      <c r="D524" s="56">
        <v>0.69310000000000005</v>
      </c>
      <c r="E524" s="57" t="s">
        <v>56</v>
      </c>
      <c r="G524" s="45"/>
      <c r="H524" s="63">
        <v>45438</v>
      </c>
      <c r="K524" s="44"/>
    </row>
    <row r="525" spans="1:11" s="46" customFormat="1" ht="15" x14ac:dyDescent="0.25">
      <c r="A525" s="54" t="s">
        <v>1079</v>
      </c>
      <c r="B525" s="46" t="s">
        <v>1080</v>
      </c>
      <c r="C525" s="55">
        <v>3.9</v>
      </c>
      <c r="D525" s="56">
        <v>1.3361000000000001</v>
      </c>
      <c r="E525" s="57" t="s">
        <v>56</v>
      </c>
      <c r="G525" s="45"/>
      <c r="H525" s="63">
        <v>45439</v>
      </c>
      <c r="K525" s="44"/>
    </row>
    <row r="526" spans="1:11" s="46" customFormat="1" ht="15" x14ac:dyDescent="0.25">
      <c r="A526" s="54" t="s">
        <v>1081</v>
      </c>
      <c r="B526" s="46" t="s">
        <v>1082</v>
      </c>
      <c r="C526" s="55">
        <v>2.8</v>
      </c>
      <c r="D526" s="56">
        <v>0.84599999999999997</v>
      </c>
      <c r="E526" s="57" t="s">
        <v>56</v>
      </c>
      <c r="G526" s="45"/>
      <c r="H526" s="63">
        <v>45440</v>
      </c>
      <c r="K526" s="44"/>
    </row>
    <row r="527" spans="1:11" s="46" customFormat="1" ht="15" x14ac:dyDescent="0.25">
      <c r="A527" s="58" t="s">
        <v>1083</v>
      </c>
      <c r="B527" s="59" t="s">
        <v>1084</v>
      </c>
      <c r="C527" s="60">
        <v>3.2</v>
      </c>
      <c r="D527" s="61">
        <v>1.5399</v>
      </c>
      <c r="E527" s="62" t="s">
        <v>56</v>
      </c>
      <c r="G527" s="45"/>
      <c r="H527" s="63">
        <v>45441</v>
      </c>
      <c r="K527" s="44"/>
    </row>
    <row r="528" spans="1:11" s="46" customFormat="1" ht="15" x14ac:dyDescent="0.25">
      <c r="A528" s="54" t="s">
        <v>1085</v>
      </c>
      <c r="B528" s="46" t="s">
        <v>1086</v>
      </c>
      <c r="C528" s="55">
        <v>4.4000000000000004</v>
      </c>
      <c r="D528" s="56">
        <v>1.4796</v>
      </c>
      <c r="E528" s="57" t="s">
        <v>56</v>
      </c>
      <c r="G528" s="45"/>
      <c r="H528" s="63">
        <v>45442</v>
      </c>
      <c r="K528" s="44"/>
    </row>
    <row r="529" spans="1:11" s="46" customFormat="1" ht="15" x14ac:dyDescent="0.25">
      <c r="A529" s="54" t="s">
        <v>1087</v>
      </c>
      <c r="B529" s="46" t="s">
        <v>1088</v>
      </c>
      <c r="C529" s="55">
        <v>3.5</v>
      </c>
      <c r="D529" s="56">
        <v>1.0835999999999999</v>
      </c>
      <c r="E529" s="57" t="s">
        <v>56</v>
      </c>
      <c r="G529" s="45"/>
      <c r="H529" s="63">
        <v>45443</v>
      </c>
      <c r="K529" s="44"/>
    </row>
    <row r="530" spans="1:11" s="46" customFormat="1" ht="15" x14ac:dyDescent="0.25">
      <c r="A530" s="54" t="s">
        <v>1089</v>
      </c>
      <c r="B530" s="46" t="s">
        <v>1090</v>
      </c>
      <c r="C530" s="55">
        <v>2.4</v>
      </c>
      <c r="D530" s="56">
        <v>0.88719999999999999</v>
      </c>
      <c r="E530" s="57" t="s">
        <v>56</v>
      </c>
      <c r="G530" s="45"/>
      <c r="H530" s="63">
        <v>45444</v>
      </c>
      <c r="K530" s="44"/>
    </row>
    <row r="531" spans="1:11" s="46" customFormat="1" ht="15" x14ac:dyDescent="0.25">
      <c r="A531" s="54" t="s">
        <v>1091</v>
      </c>
      <c r="B531" s="46" t="s">
        <v>1092</v>
      </c>
      <c r="C531" s="55">
        <v>6.3</v>
      </c>
      <c r="D531" s="56">
        <v>4.7013999999999996</v>
      </c>
      <c r="E531" s="57" t="s">
        <v>51</v>
      </c>
      <c r="G531" s="45"/>
      <c r="H531" s="63">
        <v>45445</v>
      </c>
      <c r="K531" s="44"/>
    </row>
    <row r="532" spans="1:11" s="46" customFormat="1" ht="15" x14ac:dyDescent="0.25">
      <c r="A532" s="58" t="s">
        <v>1093</v>
      </c>
      <c r="B532" s="59" t="s">
        <v>1094</v>
      </c>
      <c r="C532" s="60">
        <v>5.5</v>
      </c>
      <c r="D532" s="61">
        <v>3.7058</v>
      </c>
      <c r="E532" s="62" t="s">
        <v>51</v>
      </c>
      <c r="G532" s="45"/>
      <c r="H532" s="63">
        <v>45446</v>
      </c>
      <c r="K532" s="44"/>
    </row>
    <row r="533" spans="1:11" s="46" customFormat="1" ht="15" x14ac:dyDescent="0.25">
      <c r="A533" s="54" t="s">
        <v>1095</v>
      </c>
      <c r="B533" s="46" t="s">
        <v>1096</v>
      </c>
      <c r="C533" s="55">
        <v>4.3</v>
      </c>
      <c r="D533" s="56">
        <v>3.2294999999999998</v>
      </c>
      <c r="E533" s="57" t="s">
        <v>51</v>
      </c>
      <c r="G533" s="45"/>
      <c r="H533" s="63">
        <v>45447</v>
      </c>
      <c r="K533" s="44"/>
    </row>
    <row r="534" spans="1:11" s="46" customFormat="1" ht="15" x14ac:dyDescent="0.25">
      <c r="A534" s="54" t="s">
        <v>1097</v>
      </c>
      <c r="B534" s="46" t="s">
        <v>1098</v>
      </c>
      <c r="C534" s="55">
        <v>9.5</v>
      </c>
      <c r="D534" s="56">
        <v>8.0053000000000001</v>
      </c>
      <c r="E534" s="57" t="s">
        <v>80</v>
      </c>
      <c r="G534" s="45"/>
      <c r="H534" s="63">
        <v>45448</v>
      </c>
      <c r="K534" s="44"/>
    </row>
    <row r="535" spans="1:11" s="46" customFormat="1" ht="15" x14ac:dyDescent="0.25">
      <c r="A535" s="54" t="s">
        <v>1099</v>
      </c>
      <c r="B535" s="46" t="s">
        <v>1100</v>
      </c>
      <c r="C535" s="55">
        <v>4</v>
      </c>
      <c r="D535" s="56">
        <v>4.6683000000000003</v>
      </c>
      <c r="E535" s="57" t="s">
        <v>135</v>
      </c>
      <c r="G535" s="45"/>
      <c r="H535" s="63">
        <v>45449</v>
      </c>
      <c r="K535" s="44"/>
    </row>
    <row r="536" spans="1:11" s="46" customFormat="1" ht="15" x14ac:dyDescent="0.25">
      <c r="A536" s="54" t="s">
        <v>1101</v>
      </c>
      <c r="B536" s="46" t="s">
        <v>1102</v>
      </c>
      <c r="C536" s="55">
        <v>3</v>
      </c>
      <c r="D536" s="56">
        <v>3.3481999999999998</v>
      </c>
      <c r="E536" s="57" t="s">
        <v>135</v>
      </c>
      <c r="G536" s="45"/>
      <c r="H536" s="63">
        <v>45450</v>
      </c>
      <c r="K536" s="44"/>
    </row>
    <row r="537" spans="1:11" s="46" customFormat="1" ht="15" x14ac:dyDescent="0.25">
      <c r="A537" s="58" t="s">
        <v>1103</v>
      </c>
      <c r="B537" s="59" t="s">
        <v>1104</v>
      </c>
      <c r="C537" s="60">
        <v>5.2</v>
      </c>
      <c r="D537" s="61">
        <v>3.9762</v>
      </c>
      <c r="E537" s="62" t="s">
        <v>56</v>
      </c>
      <c r="G537" s="45"/>
      <c r="H537" s="63">
        <v>45451</v>
      </c>
      <c r="K537" s="44"/>
    </row>
    <row r="538" spans="1:11" s="46" customFormat="1" ht="15" x14ac:dyDescent="0.25">
      <c r="A538" s="54" t="s">
        <v>1105</v>
      </c>
      <c r="B538" s="46" t="s">
        <v>1106</v>
      </c>
      <c r="C538" s="55">
        <v>2.5</v>
      </c>
      <c r="D538" s="56">
        <v>2.8138999999999998</v>
      </c>
      <c r="E538" s="57" t="s">
        <v>56</v>
      </c>
      <c r="G538" s="45"/>
      <c r="H538" s="63">
        <v>45452</v>
      </c>
      <c r="K538" s="44"/>
    </row>
    <row r="539" spans="1:11" s="46" customFormat="1" ht="15" x14ac:dyDescent="0.25">
      <c r="A539" s="54" t="s">
        <v>1107</v>
      </c>
      <c r="B539" s="46" t="s">
        <v>1108</v>
      </c>
      <c r="C539" s="55">
        <v>1.5</v>
      </c>
      <c r="D539" s="56">
        <v>2.4769000000000001</v>
      </c>
      <c r="E539" s="57" t="s">
        <v>56</v>
      </c>
      <c r="G539" s="45"/>
      <c r="H539" s="63">
        <v>45453</v>
      </c>
      <c r="K539" s="44"/>
    </row>
    <row r="540" spans="1:11" s="46" customFormat="1" ht="15" x14ac:dyDescent="0.25">
      <c r="A540" s="54" t="s">
        <v>1109</v>
      </c>
      <c r="B540" s="46" t="s">
        <v>1110</v>
      </c>
      <c r="C540" s="55">
        <v>5.4</v>
      </c>
      <c r="D540" s="56">
        <v>2.6684000000000001</v>
      </c>
      <c r="E540" s="57" t="s">
        <v>56</v>
      </c>
      <c r="G540" s="45"/>
      <c r="H540" s="63">
        <v>45454</v>
      </c>
      <c r="K540" s="44"/>
    </row>
    <row r="541" spans="1:11" s="46" customFormat="1" ht="15" x14ac:dyDescent="0.25">
      <c r="A541" s="54" t="s">
        <v>1111</v>
      </c>
      <c r="B541" s="46" t="s">
        <v>1112</v>
      </c>
      <c r="C541" s="55">
        <v>2.9</v>
      </c>
      <c r="D541" s="56">
        <v>1.6563000000000001</v>
      </c>
      <c r="E541" s="57" t="s">
        <v>56</v>
      </c>
      <c r="G541" s="45"/>
      <c r="H541" s="63">
        <v>45455</v>
      </c>
      <c r="K541" s="44"/>
    </row>
    <row r="542" spans="1:11" s="46" customFormat="1" ht="15" x14ac:dyDescent="0.25">
      <c r="A542" s="58" t="s">
        <v>1113</v>
      </c>
      <c r="B542" s="59" t="s">
        <v>1114</v>
      </c>
      <c r="C542" s="60">
        <v>1.8</v>
      </c>
      <c r="D542" s="61">
        <v>1.1967000000000001</v>
      </c>
      <c r="E542" s="62" t="s">
        <v>56</v>
      </c>
      <c r="G542" s="45"/>
      <c r="H542" s="63">
        <v>45456</v>
      </c>
      <c r="K542" s="44"/>
    </row>
    <row r="543" spans="1:11" s="46" customFormat="1" ht="15" x14ac:dyDescent="0.25">
      <c r="A543" s="54" t="s">
        <v>1115</v>
      </c>
      <c r="B543" s="46" t="s">
        <v>1116</v>
      </c>
      <c r="C543" s="55">
        <v>7.1</v>
      </c>
      <c r="D543" s="56">
        <v>4.7164000000000001</v>
      </c>
      <c r="E543" s="57" t="s">
        <v>80</v>
      </c>
      <c r="G543" s="45"/>
      <c r="H543" s="63">
        <v>45457</v>
      </c>
      <c r="K543" s="44"/>
    </row>
    <row r="544" spans="1:11" s="46" customFormat="1" ht="15" x14ac:dyDescent="0.25">
      <c r="A544" s="54" t="s">
        <v>1117</v>
      </c>
      <c r="B544" s="46" t="s">
        <v>1118</v>
      </c>
      <c r="C544" s="55">
        <v>3.6</v>
      </c>
      <c r="D544" s="56">
        <v>2.3418999999999999</v>
      </c>
      <c r="E544" s="57" t="s">
        <v>80</v>
      </c>
      <c r="G544" s="45"/>
      <c r="H544" s="63">
        <v>45458</v>
      </c>
      <c r="K544" s="44"/>
    </row>
    <row r="545" spans="1:11" s="46" customFormat="1" ht="15" x14ac:dyDescent="0.25">
      <c r="A545" s="54" t="s">
        <v>1119</v>
      </c>
      <c r="B545" s="46" t="s">
        <v>1120</v>
      </c>
      <c r="C545" s="55">
        <v>2.1</v>
      </c>
      <c r="D545" s="56">
        <v>1.6127</v>
      </c>
      <c r="E545" s="57" t="s">
        <v>80</v>
      </c>
      <c r="G545" s="45"/>
      <c r="H545" s="63">
        <v>45459</v>
      </c>
      <c r="K545" s="44"/>
    </row>
    <row r="546" spans="1:11" s="46" customFormat="1" ht="15" x14ac:dyDescent="0.25">
      <c r="A546" s="54" t="s">
        <v>1121</v>
      </c>
      <c r="B546" s="46" t="s">
        <v>1122</v>
      </c>
      <c r="C546" s="55">
        <v>7.1</v>
      </c>
      <c r="D546" s="56">
        <v>4.8085000000000004</v>
      </c>
      <c r="E546" s="57" t="s">
        <v>80</v>
      </c>
      <c r="G546" s="45"/>
      <c r="H546" s="63">
        <v>45460</v>
      </c>
      <c r="K546" s="44"/>
    </row>
    <row r="547" spans="1:11" s="46" customFormat="1" ht="15" x14ac:dyDescent="0.25">
      <c r="A547" s="58" t="s">
        <v>1123</v>
      </c>
      <c r="B547" s="59" t="s">
        <v>1124</v>
      </c>
      <c r="C547" s="60">
        <v>3.6</v>
      </c>
      <c r="D547" s="61">
        <v>2.6949000000000001</v>
      </c>
      <c r="E547" s="62" t="s">
        <v>80</v>
      </c>
      <c r="G547" s="45"/>
      <c r="H547" s="63">
        <v>45461</v>
      </c>
      <c r="K547" s="44"/>
    </row>
    <row r="548" spans="1:11" s="46" customFormat="1" ht="15" x14ac:dyDescent="0.25">
      <c r="A548" s="54" t="s">
        <v>1125</v>
      </c>
      <c r="B548" s="46" t="s">
        <v>1126</v>
      </c>
      <c r="C548" s="55">
        <v>2.1</v>
      </c>
      <c r="D548" s="56">
        <v>1.7041999999999999</v>
      </c>
      <c r="E548" s="57" t="s">
        <v>80</v>
      </c>
      <c r="G548" s="45"/>
      <c r="H548" s="63">
        <v>45462</v>
      </c>
      <c r="K548" s="44"/>
    </row>
    <row r="549" spans="1:11" s="46" customFormat="1" ht="15" x14ac:dyDescent="0.25">
      <c r="A549" s="54" t="s">
        <v>1127</v>
      </c>
      <c r="B549" s="46" t="s">
        <v>1128</v>
      </c>
      <c r="C549" s="55">
        <v>7.2</v>
      </c>
      <c r="D549" s="56">
        <v>4.4984000000000002</v>
      </c>
      <c r="E549" s="57" t="s">
        <v>80</v>
      </c>
      <c r="G549" s="45"/>
      <c r="H549" s="63">
        <v>45463</v>
      </c>
      <c r="K549" s="44"/>
    </row>
    <row r="550" spans="1:11" s="46" customFormat="1" ht="15" x14ac:dyDescent="0.25">
      <c r="A550" s="54" t="s">
        <v>1129</v>
      </c>
      <c r="B550" s="46" t="s">
        <v>1130</v>
      </c>
      <c r="C550" s="55">
        <v>3</v>
      </c>
      <c r="D550" s="56">
        <v>1.653</v>
      </c>
      <c r="E550" s="57" t="s">
        <v>56</v>
      </c>
      <c r="G550" s="45"/>
      <c r="H550" s="63">
        <v>45464</v>
      </c>
      <c r="K550" s="44"/>
    </row>
    <row r="551" spans="1:11" s="46" customFormat="1" ht="15" x14ac:dyDescent="0.25">
      <c r="A551" s="54" t="s">
        <v>1131</v>
      </c>
      <c r="B551" s="46" t="s">
        <v>1132</v>
      </c>
      <c r="C551" s="55">
        <v>2</v>
      </c>
      <c r="D551" s="56">
        <v>1.5055000000000001</v>
      </c>
      <c r="E551" s="57" t="s">
        <v>80</v>
      </c>
      <c r="G551" s="45"/>
      <c r="H551" s="63">
        <v>45465</v>
      </c>
      <c r="K551" s="44"/>
    </row>
    <row r="552" spans="1:11" s="46" customFormat="1" ht="15" x14ac:dyDescent="0.25">
      <c r="A552" s="58" t="s">
        <v>1133</v>
      </c>
      <c r="B552" s="59" t="s">
        <v>1134</v>
      </c>
      <c r="C552" s="60">
        <v>3.9</v>
      </c>
      <c r="D552" s="61">
        <v>2.7652999999999999</v>
      </c>
      <c r="E552" s="62" t="s">
        <v>80</v>
      </c>
      <c r="G552" s="45"/>
      <c r="H552" s="63">
        <v>45466</v>
      </c>
      <c r="K552" s="44"/>
    </row>
    <row r="553" spans="1:11" s="46" customFormat="1" ht="15" x14ac:dyDescent="0.25">
      <c r="A553" s="54" t="s">
        <v>1135</v>
      </c>
      <c r="B553" s="46" t="s">
        <v>1136</v>
      </c>
      <c r="C553" s="55">
        <v>1.6</v>
      </c>
      <c r="D553" s="56">
        <v>1.6109</v>
      </c>
      <c r="E553" s="57" t="s">
        <v>80</v>
      </c>
      <c r="G553" s="45"/>
      <c r="H553" s="63">
        <v>45467</v>
      </c>
      <c r="K553" s="44"/>
    </row>
    <row r="554" spans="1:11" s="46" customFormat="1" ht="15" x14ac:dyDescent="0.25">
      <c r="A554" s="54" t="s">
        <v>1137</v>
      </c>
      <c r="B554" s="46" t="s">
        <v>1138</v>
      </c>
      <c r="C554" s="55">
        <v>10.199999999999999</v>
      </c>
      <c r="D554" s="56">
        <v>4.1584000000000003</v>
      </c>
      <c r="E554" s="57" t="s">
        <v>56</v>
      </c>
      <c r="G554" s="45"/>
      <c r="H554" s="63">
        <v>45468</v>
      </c>
      <c r="K554" s="44"/>
    </row>
    <row r="555" spans="1:11" s="46" customFormat="1" ht="15" x14ac:dyDescent="0.25">
      <c r="A555" s="54" t="s">
        <v>1139</v>
      </c>
      <c r="B555" s="46" t="s">
        <v>1140</v>
      </c>
      <c r="C555" s="55">
        <v>6.3</v>
      </c>
      <c r="D555" s="56">
        <v>2.3818000000000001</v>
      </c>
      <c r="E555" s="57" t="s">
        <v>135</v>
      </c>
      <c r="G555" s="45"/>
      <c r="H555" s="63">
        <v>45469</v>
      </c>
      <c r="K555" s="44"/>
    </row>
    <row r="556" spans="1:11" s="46" customFormat="1" ht="15" x14ac:dyDescent="0.25">
      <c r="A556" s="54" t="s">
        <v>1141</v>
      </c>
      <c r="B556" s="46" t="s">
        <v>1142</v>
      </c>
      <c r="C556" s="55">
        <v>2.8</v>
      </c>
      <c r="D556" s="56">
        <v>1.7083999999999999</v>
      </c>
      <c r="E556" s="57" t="s">
        <v>217</v>
      </c>
      <c r="G556" s="45"/>
      <c r="H556" s="63">
        <v>45470</v>
      </c>
      <c r="K556" s="44"/>
    </row>
    <row r="557" spans="1:11" s="46" customFormat="1" ht="15" x14ac:dyDescent="0.25">
      <c r="A557" s="58" t="s">
        <v>1143</v>
      </c>
      <c r="B557" s="59" t="s">
        <v>1144</v>
      </c>
      <c r="C557" s="60">
        <v>4.8</v>
      </c>
      <c r="D557" s="61">
        <v>1.6713</v>
      </c>
      <c r="E557" s="62" t="s">
        <v>56</v>
      </c>
      <c r="G557" s="45"/>
      <c r="H557" s="63">
        <v>45471</v>
      </c>
      <c r="K557" s="44"/>
    </row>
    <row r="558" spans="1:11" s="46" customFormat="1" ht="15" x14ac:dyDescent="0.25">
      <c r="A558" s="54" t="s">
        <v>1145</v>
      </c>
      <c r="B558" s="46" t="s">
        <v>1146</v>
      </c>
      <c r="C558" s="55">
        <v>3.1</v>
      </c>
      <c r="D558" s="56">
        <v>0.97019999999999995</v>
      </c>
      <c r="E558" s="57" t="s">
        <v>56</v>
      </c>
      <c r="G558" s="45"/>
      <c r="H558" s="63">
        <v>45472</v>
      </c>
      <c r="K558" s="44"/>
    </row>
    <row r="559" spans="1:11" s="46" customFormat="1" ht="15" x14ac:dyDescent="0.25">
      <c r="A559" s="54" t="s">
        <v>1147</v>
      </c>
      <c r="B559" s="46" t="s">
        <v>1148</v>
      </c>
      <c r="C559" s="55">
        <v>2</v>
      </c>
      <c r="D559" s="56">
        <v>0.79349999999999998</v>
      </c>
      <c r="E559" s="57" t="s">
        <v>56</v>
      </c>
      <c r="G559" s="45"/>
      <c r="H559" s="63">
        <v>45473</v>
      </c>
      <c r="K559" s="44"/>
    </row>
    <row r="560" spans="1:11" s="46" customFormat="1" ht="15" x14ac:dyDescent="0.25">
      <c r="A560" s="54" t="s">
        <v>1149</v>
      </c>
      <c r="B560" s="46" t="s">
        <v>1150</v>
      </c>
      <c r="C560" s="55">
        <v>5.0999999999999996</v>
      </c>
      <c r="D560" s="56">
        <v>2.7786</v>
      </c>
      <c r="E560" s="57" t="s">
        <v>80</v>
      </c>
      <c r="G560" s="45"/>
      <c r="H560" s="63">
        <v>45474</v>
      </c>
      <c r="K560" s="44"/>
    </row>
    <row r="561" spans="1:11" s="46" customFormat="1" ht="15" x14ac:dyDescent="0.25">
      <c r="A561" s="54" t="s">
        <v>1151</v>
      </c>
      <c r="B561" s="46" t="s">
        <v>1152</v>
      </c>
      <c r="C561" s="55">
        <v>3.3</v>
      </c>
      <c r="D561" s="56">
        <v>1.6142000000000001</v>
      </c>
      <c r="E561" s="57" t="s">
        <v>80</v>
      </c>
      <c r="G561" s="45"/>
      <c r="H561" s="63">
        <v>45475</v>
      </c>
      <c r="K561" s="44"/>
    </row>
    <row r="562" spans="1:11" s="46" customFormat="1" ht="15" x14ac:dyDescent="0.25">
      <c r="A562" s="58" t="s">
        <v>1153</v>
      </c>
      <c r="B562" s="59" t="s">
        <v>1154</v>
      </c>
      <c r="C562" s="60">
        <v>2</v>
      </c>
      <c r="D562" s="61">
        <v>1.2174</v>
      </c>
      <c r="E562" s="62" t="s">
        <v>80</v>
      </c>
      <c r="G562" s="45"/>
      <c r="H562" s="63">
        <v>45476</v>
      </c>
      <c r="K562" s="44"/>
    </row>
    <row r="563" spans="1:11" s="46" customFormat="1" ht="15" x14ac:dyDescent="0.25">
      <c r="A563" s="54" t="s">
        <v>1155</v>
      </c>
      <c r="B563" s="46" t="s">
        <v>1156</v>
      </c>
      <c r="C563" s="55">
        <v>4.3</v>
      </c>
      <c r="D563" s="56">
        <v>1.2798</v>
      </c>
      <c r="E563" s="57" t="s">
        <v>56</v>
      </c>
      <c r="G563" s="45"/>
      <c r="H563" s="63">
        <v>45477</v>
      </c>
      <c r="K563" s="44"/>
    </row>
    <row r="564" spans="1:11" s="46" customFormat="1" ht="15" x14ac:dyDescent="0.25">
      <c r="A564" s="54" t="s">
        <v>1157</v>
      </c>
      <c r="B564" s="46" t="s">
        <v>1158</v>
      </c>
      <c r="C564" s="55">
        <v>2.7</v>
      </c>
      <c r="D564" s="56">
        <v>0.8135</v>
      </c>
      <c r="E564" s="57" t="s">
        <v>56</v>
      </c>
      <c r="G564" s="45"/>
      <c r="H564" s="63">
        <v>45478</v>
      </c>
      <c r="K564" s="44"/>
    </row>
    <row r="565" spans="1:11" s="46" customFormat="1" ht="15" x14ac:dyDescent="0.25">
      <c r="A565" s="54" t="s">
        <v>1159</v>
      </c>
      <c r="B565" s="46" t="s">
        <v>1160</v>
      </c>
      <c r="C565" s="55">
        <v>3.7</v>
      </c>
      <c r="D565" s="56">
        <v>2.0712000000000002</v>
      </c>
      <c r="E565" s="57" t="s">
        <v>80</v>
      </c>
      <c r="G565" s="45"/>
      <c r="H565" s="63">
        <v>45479</v>
      </c>
      <c r="K565" s="44"/>
    </row>
    <row r="566" spans="1:11" s="46" customFormat="1" ht="15" x14ac:dyDescent="0.25">
      <c r="A566" s="54" t="s">
        <v>1161</v>
      </c>
      <c r="B566" s="46" t="s">
        <v>1162</v>
      </c>
      <c r="C566" s="55">
        <v>1.7</v>
      </c>
      <c r="D566" s="56">
        <v>0.77090000000000003</v>
      </c>
      <c r="E566" s="57" t="s">
        <v>56</v>
      </c>
      <c r="G566" s="45"/>
      <c r="H566" s="63">
        <v>45480</v>
      </c>
      <c r="K566" s="44"/>
    </row>
    <row r="567" spans="1:11" s="46" customFormat="1" ht="15" x14ac:dyDescent="0.25">
      <c r="A567" s="58" t="s">
        <v>1163</v>
      </c>
      <c r="B567" s="59" t="s">
        <v>1164</v>
      </c>
      <c r="C567" s="60">
        <v>3.6</v>
      </c>
      <c r="D567" s="61">
        <v>1.762</v>
      </c>
      <c r="E567" s="62" t="s">
        <v>80</v>
      </c>
      <c r="G567" s="45"/>
      <c r="H567" s="63">
        <v>45481</v>
      </c>
      <c r="K567" s="44"/>
    </row>
    <row r="568" spans="1:11" s="46" customFormat="1" ht="15" x14ac:dyDescent="0.25">
      <c r="A568" s="54" t="s">
        <v>1165</v>
      </c>
      <c r="B568" s="46" t="s">
        <v>1166</v>
      </c>
      <c r="C568" s="55">
        <v>2.2999999999999998</v>
      </c>
      <c r="D568" s="56">
        <v>1.0615000000000001</v>
      </c>
      <c r="E568" s="57" t="s">
        <v>80</v>
      </c>
      <c r="G568" s="45"/>
      <c r="H568" s="63">
        <v>45482</v>
      </c>
      <c r="K568" s="44"/>
    </row>
    <row r="569" spans="1:11" s="46" customFormat="1" ht="15" x14ac:dyDescent="0.25">
      <c r="A569" s="54" t="s">
        <v>1167</v>
      </c>
      <c r="B569" s="46" t="s">
        <v>1168</v>
      </c>
      <c r="C569" s="55">
        <v>2.6</v>
      </c>
      <c r="D569" s="56">
        <v>1.6604000000000001</v>
      </c>
      <c r="E569" s="57" t="s">
        <v>80</v>
      </c>
      <c r="G569" s="45"/>
      <c r="H569" s="63">
        <v>45483</v>
      </c>
      <c r="K569" s="44"/>
    </row>
    <row r="570" spans="1:11" s="46" customFormat="1" ht="15" x14ac:dyDescent="0.25">
      <c r="A570" s="54" t="s">
        <v>1169</v>
      </c>
      <c r="B570" s="46" t="s">
        <v>1170</v>
      </c>
      <c r="C570" s="55">
        <v>5.0999999999999996</v>
      </c>
      <c r="D570" s="56">
        <v>1.82</v>
      </c>
      <c r="E570" s="57" t="s">
        <v>56</v>
      </c>
      <c r="G570" s="45"/>
      <c r="H570" s="63">
        <v>45484</v>
      </c>
      <c r="K570" s="44"/>
    </row>
    <row r="571" spans="1:11" s="46" customFormat="1" ht="15" x14ac:dyDescent="0.25">
      <c r="A571" s="54" t="s">
        <v>1171</v>
      </c>
      <c r="B571" s="46" t="s">
        <v>1172</v>
      </c>
      <c r="C571" s="55">
        <v>3.9</v>
      </c>
      <c r="D571" s="56">
        <v>1.2256</v>
      </c>
      <c r="E571" s="57" t="s">
        <v>56</v>
      </c>
      <c r="G571" s="45"/>
      <c r="H571" s="63">
        <v>45485</v>
      </c>
      <c r="K571" s="44"/>
    </row>
    <row r="572" spans="1:11" s="46" customFormat="1" ht="15" x14ac:dyDescent="0.25">
      <c r="A572" s="58" t="s">
        <v>1173</v>
      </c>
      <c r="B572" s="59" t="s">
        <v>1174</v>
      </c>
      <c r="C572" s="60">
        <v>2.5</v>
      </c>
      <c r="D572" s="61">
        <v>0.75839999999999996</v>
      </c>
      <c r="E572" s="62" t="s">
        <v>56</v>
      </c>
      <c r="G572" s="45"/>
      <c r="H572" s="63">
        <v>45486</v>
      </c>
      <c r="K572" s="44"/>
    </row>
    <row r="573" spans="1:11" s="46" customFormat="1" ht="15" x14ac:dyDescent="0.25">
      <c r="A573" s="54" t="s">
        <v>1175</v>
      </c>
      <c r="B573" s="46" t="s">
        <v>1176</v>
      </c>
      <c r="C573" s="55">
        <v>2.2000000000000002</v>
      </c>
      <c r="D573" s="56">
        <v>4.4009999999999998</v>
      </c>
      <c r="E573" s="57" t="s">
        <v>23</v>
      </c>
      <c r="G573" s="45"/>
      <c r="H573" s="63">
        <v>45487</v>
      </c>
      <c r="K573" s="44"/>
    </row>
    <row r="574" spans="1:11" s="46" customFormat="1" ht="15" x14ac:dyDescent="0.25">
      <c r="A574" s="54" t="s">
        <v>1177</v>
      </c>
      <c r="B574" s="46" t="s">
        <v>1178</v>
      </c>
      <c r="C574" s="55">
        <v>1.2</v>
      </c>
      <c r="D574" s="56">
        <v>2.6713</v>
      </c>
      <c r="E574" s="57" t="s">
        <v>93</v>
      </c>
      <c r="G574" s="45"/>
      <c r="H574" s="63">
        <v>45488</v>
      </c>
      <c r="K574" s="44"/>
    </row>
    <row r="575" spans="1:11" s="46" customFormat="1" ht="15" x14ac:dyDescent="0.25">
      <c r="A575" s="54" t="s">
        <v>1179</v>
      </c>
      <c r="B575" s="46" t="s">
        <v>1180</v>
      </c>
      <c r="C575" s="55">
        <v>4</v>
      </c>
      <c r="D575" s="56">
        <v>3.585</v>
      </c>
      <c r="E575" s="57" t="s">
        <v>80</v>
      </c>
      <c r="G575" s="45"/>
      <c r="H575" s="63">
        <v>45489</v>
      </c>
      <c r="K575" s="44"/>
    </row>
    <row r="576" spans="1:11" s="46" customFormat="1" ht="15" x14ac:dyDescent="0.25">
      <c r="A576" s="54" t="s">
        <v>1181</v>
      </c>
      <c r="B576" s="46" t="s">
        <v>1182</v>
      </c>
      <c r="C576" s="55">
        <v>1.6</v>
      </c>
      <c r="D576" s="56">
        <v>2.1585000000000001</v>
      </c>
      <c r="E576" s="57" t="s">
        <v>80</v>
      </c>
      <c r="G576" s="45"/>
      <c r="H576" s="63">
        <v>45490</v>
      </c>
      <c r="K576" s="44"/>
    </row>
    <row r="577" spans="1:11" s="46" customFormat="1" ht="15" x14ac:dyDescent="0.25">
      <c r="A577" s="58" t="s">
        <v>1183</v>
      </c>
      <c r="B577" s="59" t="s">
        <v>1184</v>
      </c>
      <c r="C577" s="60">
        <v>4.5999999999999996</v>
      </c>
      <c r="D577" s="61">
        <v>2.1131000000000002</v>
      </c>
      <c r="E577" s="62" t="s">
        <v>93</v>
      </c>
      <c r="G577" s="45"/>
      <c r="H577" s="63">
        <v>45491</v>
      </c>
      <c r="K577" s="44"/>
    </row>
    <row r="578" spans="1:11" s="46" customFormat="1" ht="15" x14ac:dyDescent="0.25">
      <c r="A578" s="54" t="s">
        <v>1185</v>
      </c>
      <c r="B578" s="46" t="s">
        <v>1186</v>
      </c>
      <c r="C578" s="55">
        <v>2.2999999999999998</v>
      </c>
      <c r="D578" s="56">
        <v>1.2827</v>
      </c>
      <c r="E578" s="57" t="s">
        <v>23</v>
      </c>
      <c r="G578" s="45"/>
      <c r="H578" s="63">
        <v>45492</v>
      </c>
      <c r="K578" s="44"/>
    </row>
    <row r="579" spans="1:11" s="46" customFormat="1" ht="15" x14ac:dyDescent="0.25">
      <c r="A579" s="54" t="s">
        <v>1187</v>
      </c>
      <c r="B579" s="46" t="s">
        <v>1188</v>
      </c>
      <c r="C579" s="55">
        <v>2.4</v>
      </c>
      <c r="D579" s="56">
        <v>2.3161</v>
      </c>
      <c r="E579" s="57" t="s">
        <v>80</v>
      </c>
      <c r="G579" s="45"/>
      <c r="H579" s="63">
        <v>45493</v>
      </c>
      <c r="K579" s="44"/>
    </row>
    <row r="580" spans="1:11" s="46" customFormat="1" ht="15" x14ac:dyDescent="0.25">
      <c r="A580" s="54" t="s">
        <v>1189</v>
      </c>
      <c r="B580" s="46" t="s">
        <v>1190</v>
      </c>
      <c r="C580" s="55">
        <v>1.5</v>
      </c>
      <c r="D580" s="56">
        <v>1.5779000000000001</v>
      </c>
      <c r="E580" s="57" t="s">
        <v>80</v>
      </c>
      <c r="G580" s="45"/>
      <c r="H580" s="63">
        <v>45494</v>
      </c>
      <c r="K580" s="44"/>
    </row>
    <row r="581" spans="1:11" s="46" customFormat="1" ht="15" x14ac:dyDescent="0.25">
      <c r="A581" s="54" t="s">
        <v>1191</v>
      </c>
      <c r="B581" s="46" t="s">
        <v>1192</v>
      </c>
      <c r="C581" s="55">
        <v>5</v>
      </c>
      <c r="D581" s="56">
        <v>3.3384999999999998</v>
      </c>
      <c r="E581" s="57" t="s">
        <v>80</v>
      </c>
      <c r="G581" s="45"/>
      <c r="H581" s="63">
        <v>45495</v>
      </c>
      <c r="K581" s="44"/>
    </row>
    <row r="582" spans="1:11" s="46" customFormat="1" ht="15" x14ac:dyDescent="0.25">
      <c r="A582" s="58" t="s">
        <v>1193</v>
      </c>
      <c r="B582" s="59" t="s">
        <v>1194</v>
      </c>
      <c r="C582" s="60">
        <v>1.6</v>
      </c>
      <c r="D582" s="61">
        <v>2.1949999999999998</v>
      </c>
      <c r="E582" s="62" t="s">
        <v>80</v>
      </c>
      <c r="G582" s="45"/>
      <c r="H582" s="63">
        <v>45496</v>
      </c>
      <c r="K582" s="44"/>
    </row>
    <row r="583" spans="1:11" s="46" customFormat="1" ht="15" x14ac:dyDescent="0.25">
      <c r="A583" s="54" t="s">
        <v>1195</v>
      </c>
      <c r="B583" s="46" t="s">
        <v>1196</v>
      </c>
      <c r="C583" s="55">
        <v>4.2</v>
      </c>
      <c r="D583" s="56">
        <v>2.2549999999999999</v>
      </c>
      <c r="E583" s="57" t="s">
        <v>135</v>
      </c>
      <c r="G583" s="45"/>
      <c r="H583" s="63">
        <v>45497</v>
      </c>
      <c r="K583" s="44"/>
    </row>
    <row r="584" spans="1:11" s="46" customFormat="1" ht="15" x14ac:dyDescent="0.25">
      <c r="A584" s="54" t="s">
        <v>1197</v>
      </c>
      <c r="B584" s="46" t="s">
        <v>1198</v>
      </c>
      <c r="C584" s="55">
        <v>1.9</v>
      </c>
      <c r="D584" s="56">
        <v>1.3688</v>
      </c>
      <c r="E584" s="57" t="s">
        <v>217</v>
      </c>
      <c r="G584" s="45"/>
      <c r="H584" s="63">
        <v>45498</v>
      </c>
      <c r="K584" s="44"/>
    </row>
    <row r="585" spans="1:11" s="46" customFormat="1" ht="15" x14ac:dyDescent="0.25">
      <c r="A585" s="54" t="s">
        <v>1199</v>
      </c>
      <c r="B585" s="46" t="s">
        <v>1200</v>
      </c>
      <c r="C585" s="55">
        <v>5</v>
      </c>
      <c r="D585" s="56">
        <v>2.7879999999999998</v>
      </c>
      <c r="E585" s="57" t="s">
        <v>80</v>
      </c>
      <c r="G585" s="45"/>
      <c r="H585" s="63">
        <v>45499</v>
      </c>
      <c r="K585" s="44"/>
    </row>
    <row r="586" spans="1:11" s="46" customFormat="1" ht="15" x14ac:dyDescent="0.25">
      <c r="A586" s="54" t="s">
        <v>1201</v>
      </c>
      <c r="B586" s="46" t="s">
        <v>1202</v>
      </c>
      <c r="C586" s="55">
        <v>3.4</v>
      </c>
      <c r="D586" s="56">
        <v>1.7605</v>
      </c>
      <c r="E586" s="57" t="s">
        <v>80</v>
      </c>
      <c r="G586" s="45"/>
      <c r="H586" s="63">
        <v>45500</v>
      </c>
      <c r="K586" s="44"/>
    </row>
    <row r="587" spans="1:11" s="46" customFormat="1" ht="15" x14ac:dyDescent="0.25">
      <c r="A587" s="58" t="s">
        <v>1203</v>
      </c>
      <c r="B587" s="59" t="s">
        <v>1204</v>
      </c>
      <c r="C587" s="60">
        <v>1.8</v>
      </c>
      <c r="D587" s="61">
        <v>1.0101</v>
      </c>
      <c r="E587" s="62" t="s">
        <v>80</v>
      </c>
      <c r="G587" s="45"/>
      <c r="H587" s="63">
        <v>45501</v>
      </c>
      <c r="K587" s="44"/>
    </row>
    <row r="588" spans="1:11" s="46" customFormat="1" ht="15" x14ac:dyDescent="0.25">
      <c r="A588" s="54" t="s">
        <v>1205</v>
      </c>
      <c r="B588" s="46" t="s">
        <v>1206</v>
      </c>
      <c r="C588" s="55">
        <v>3.8</v>
      </c>
      <c r="D588" s="56">
        <v>1.8028999999999999</v>
      </c>
      <c r="E588" s="57" t="s">
        <v>80</v>
      </c>
      <c r="G588" s="45"/>
      <c r="H588" s="63">
        <v>45502</v>
      </c>
      <c r="K588" s="44"/>
    </row>
    <row r="589" spans="1:11" s="46" customFormat="1" ht="15" x14ac:dyDescent="0.25">
      <c r="A589" s="54" t="s">
        <v>1207</v>
      </c>
      <c r="B589" s="46" t="s">
        <v>1208</v>
      </c>
      <c r="C589" s="55">
        <v>2.5</v>
      </c>
      <c r="D589" s="56">
        <v>1.1123000000000001</v>
      </c>
      <c r="E589" s="57" t="s">
        <v>80</v>
      </c>
      <c r="G589" s="45"/>
      <c r="H589" s="63">
        <v>45503</v>
      </c>
      <c r="K589" s="44"/>
    </row>
    <row r="590" spans="1:11" s="46" customFormat="1" ht="15" x14ac:dyDescent="0.25">
      <c r="A590" s="54" t="s">
        <v>1209</v>
      </c>
      <c r="B590" s="46" t="s">
        <v>1210</v>
      </c>
      <c r="C590" s="55">
        <v>4.5</v>
      </c>
      <c r="D590" s="56">
        <v>2.2846000000000002</v>
      </c>
      <c r="E590" s="57" t="s">
        <v>80</v>
      </c>
      <c r="G590" s="45"/>
      <c r="H590" s="63">
        <v>45504</v>
      </c>
      <c r="K590" s="44"/>
    </row>
    <row r="591" spans="1:11" s="46" customFormat="1" ht="15" x14ac:dyDescent="0.25">
      <c r="A591" s="54" t="s">
        <v>1211</v>
      </c>
      <c r="B591" s="46" t="s">
        <v>1212</v>
      </c>
      <c r="C591" s="55">
        <v>3.3</v>
      </c>
      <c r="D591" s="56">
        <v>0.7238</v>
      </c>
      <c r="E591" s="57" t="s">
        <v>56</v>
      </c>
      <c r="G591" s="45"/>
      <c r="H591" s="63">
        <v>45505</v>
      </c>
      <c r="K591" s="44"/>
    </row>
    <row r="592" spans="1:11" s="46" customFormat="1" ht="15" x14ac:dyDescent="0.25">
      <c r="A592" s="58" t="s">
        <v>1213</v>
      </c>
      <c r="B592" s="59" t="s">
        <v>1214</v>
      </c>
      <c r="C592" s="60">
        <v>3.1</v>
      </c>
      <c r="D592" s="61">
        <v>1.5799000000000001</v>
      </c>
      <c r="E592" s="62" t="s">
        <v>80</v>
      </c>
      <c r="G592" s="45"/>
      <c r="H592" s="63">
        <v>45506</v>
      </c>
      <c r="K592" s="44"/>
    </row>
    <row r="593" spans="1:11" s="46" customFormat="1" ht="15" x14ac:dyDescent="0.25">
      <c r="A593" s="54" t="s">
        <v>1215</v>
      </c>
      <c r="B593" s="46" t="s">
        <v>1216</v>
      </c>
      <c r="C593" s="55">
        <v>1.8</v>
      </c>
      <c r="D593" s="56">
        <v>1.0353000000000001</v>
      </c>
      <c r="E593" s="57" t="s">
        <v>80</v>
      </c>
      <c r="G593" s="45"/>
      <c r="H593" s="63">
        <v>45507</v>
      </c>
      <c r="K593" s="44"/>
    </row>
    <row r="594" spans="1:11" s="46" customFormat="1" ht="15" x14ac:dyDescent="0.25">
      <c r="A594" s="54" t="s">
        <v>1217</v>
      </c>
      <c r="B594" s="46" t="s">
        <v>1218</v>
      </c>
      <c r="C594" s="55">
        <v>3.1</v>
      </c>
      <c r="D594" s="56">
        <v>3.2812999999999999</v>
      </c>
      <c r="E594" s="57" t="s">
        <v>80</v>
      </c>
      <c r="G594" s="45"/>
      <c r="H594" s="63">
        <v>45508</v>
      </c>
      <c r="K594" s="44"/>
    </row>
    <row r="595" spans="1:11" s="46" customFormat="1" ht="15" x14ac:dyDescent="0.25">
      <c r="A595" s="54" t="s">
        <v>1219</v>
      </c>
      <c r="B595" s="46" t="s">
        <v>1220</v>
      </c>
      <c r="C595" s="55">
        <v>1.7</v>
      </c>
      <c r="D595" s="56">
        <v>2.0728</v>
      </c>
      <c r="E595" s="57" t="s">
        <v>80</v>
      </c>
      <c r="G595" s="45"/>
      <c r="H595" s="63">
        <v>45509</v>
      </c>
      <c r="K595" s="44"/>
    </row>
    <row r="596" spans="1:11" s="46" customFormat="1" ht="15" x14ac:dyDescent="0.25">
      <c r="A596" s="54" t="s">
        <v>1221</v>
      </c>
      <c r="B596" s="46" t="s">
        <v>1222</v>
      </c>
      <c r="C596" s="55">
        <v>6.7</v>
      </c>
      <c r="D596" s="56">
        <v>3.9411</v>
      </c>
      <c r="E596" s="57" t="s">
        <v>56</v>
      </c>
      <c r="G596" s="45"/>
      <c r="H596" s="63">
        <v>45510</v>
      </c>
      <c r="K596" s="44"/>
    </row>
    <row r="597" spans="1:11" s="46" customFormat="1" ht="15" x14ac:dyDescent="0.25">
      <c r="A597" s="58" t="s">
        <v>1223</v>
      </c>
      <c r="B597" s="59" t="s">
        <v>1224</v>
      </c>
      <c r="C597" s="60">
        <v>3.2</v>
      </c>
      <c r="D597" s="61">
        <v>2.4165000000000001</v>
      </c>
      <c r="E597" s="62" t="s">
        <v>135</v>
      </c>
      <c r="G597" s="45"/>
      <c r="H597" s="63">
        <v>45511</v>
      </c>
      <c r="K597" s="44"/>
    </row>
    <row r="598" spans="1:11" s="46" customFormat="1" ht="15" x14ac:dyDescent="0.25">
      <c r="A598" s="54" t="s">
        <v>1225</v>
      </c>
      <c r="B598" s="46" t="s">
        <v>1226</v>
      </c>
      <c r="C598" s="55">
        <v>3.1</v>
      </c>
      <c r="D598" s="56">
        <v>1.7332000000000001</v>
      </c>
      <c r="E598" s="57" t="s">
        <v>135</v>
      </c>
      <c r="G598" s="45"/>
      <c r="H598" s="63">
        <v>45512</v>
      </c>
      <c r="K598" s="44"/>
    </row>
    <row r="599" spans="1:11" s="46" customFormat="1" ht="15" x14ac:dyDescent="0.25">
      <c r="A599" s="54" t="s">
        <v>1227</v>
      </c>
      <c r="B599" s="46" t="s">
        <v>1228</v>
      </c>
      <c r="C599" s="55">
        <v>5.0999999999999996</v>
      </c>
      <c r="D599" s="56">
        <v>5.5194000000000001</v>
      </c>
      <c r="E599" s="57" t="s">
        <v>80</v>
      </c>
      <c r="G599" s="45"/>
      <c r="H599" s="63">
        <v>45513</v>
      </c>
      <c r="K599" s="44"/>
    </row>
    <row r="600" spans="1:11" s="46" customFormat="1" ht="15" x14ac:dyDescent="0.25">
      <c r="A600" s="54" t="s">
        <v>1229</v>
      </c>
      <c r="B600" s="46" t="s">
        <v>1230</v>
      </c>
      <c r="C600" s="55">
        <v>2.6</v>
      </c>
      <c r="D600" s="56">
        <v>2.4914000000000001</v>
      </c>
      <c r="E600" s="57" t="s">
        <v>56</v>
      </c>
      <c r="G600" s="45"/>
      <c r="H600" s="63">
        <v>45514</v>
      </c>
      <c r="K600" s="44"/>
    </row>
    <row r="601" spans="1:11" s="46" customFormat="1" ht="15" x14ac:dyDescent="0.25">
      <c r="A601" s="54" t="s">
        <v>1231</v>
      </c>
      <c r="B601" s="46" t="s">
        <v>1232</v>
      </c>
      <c r="C601" s="55">
        <v>1.9</v>
      </c>
      <c r="D601" s="56">
        <v>1.7923</v>
      </c>
      <c r="E601" s="57" t="s">
        <v>56</v>
      </c>
      <c r="G601" s="45"/>
      <c r="H601" s="63">
        <v>45515</v>
      </c>
      <c r="K601" s="44"/>
    </row>
    <row r="602" spans="1:11" s="46" customFormat="1" ht="15" x14ac:dyDescent="0.25">
      <c r="A602" s="58" t="s">
        <v>1233</v>
      </c>
      <c r="B602" s="59" t="s">
        <v>1234</v>
      </c>
      <c r="C602" s="60">
        <v>2.2000000000000002</v>
      </c>
      <c r="D602" s="61">
        <v>1.8519000000000001</v>
      </c>
      <c r="E602" s="62" t="s">
        <v>56</v>
      </c>
      <c r="G602" s="45"/>
      <c r="H602" s="63">
        <v>45516</v>
      </c>
      <c r="K602" s="44"/>
    </row>
    <row r="603" spans="1:11" s="46" customFormat="1" ht="15" x14ac:dyDescent="0.25">
      <c r="A603" s="54" t="s">
        <v>1235</v>
      </c>
      <c r="B603" s="46" t="s">
        <v>1236</v>
      </c>
      <c r="C603" s="55">
        <v>1.5</v>
      </c>
      <c r="D603" s="56">
        <v>1.3028999999999999</v>
      </c>
      <c r="E603" s="57" t="s">
        <v>56</v>
      </c>
      <c r="G603" s="45"/>
      <c r="H603" s="63">
        <v>45517</v>
      </c>
      <c r="K603" s="44"/>
    </row>
    <row r="604" spans="1:11" s="46" customFormat="1" ht="15" x14ac:dyDescent="0.25">
      <c r="A604" s="54" t="s">
        <v>1237</v>
      </c>
      <c r="B604" s="46" t="s">
        <v>1238</v>
      </c>
      <c r="C604" s="55">
        <v>3.5</v>
      </c>
      <c r="D604" s="56">
        <v>1.7607999999999999</v>
      </c>
      <c r="E604" s="57" t="s">
        <v>135</v>
      </c>
      <c r="G604" s="45"/>
      <c r="H604" s="63">
        <v>45518</v>
      </c>
      <c r="K604" s="44"/>
    </row>
    <row r="605" spans="1:11" s="46" customFormat="1" ht="15" x14ac:dyDescent="0.25">
      <c r="A605" s="54" t="s">
        <v>1239</v>
      </c>
      <c r="B605" s="46" t="s">
        <v>1240</v>
      </c>
      <c r="C605" s="55">
        <v>2</v>
      </c>
      <c r="D605" s="56">
        <v>1.0687</v>
      </c>
      <c r="E605" s="57" t="s">
        <v>217</v>
      </c>
      <c r="G605" s="45"/>
      <c r="H605" s="63">
        <v>45519</v>
      </c>
      <c r="K605" s="44"/>
    </row>
    <row r="606" spans="1:11" s="46" customFormat="1" ht="15" x14ac:dyDescent="0.25">
      <c r="A606" s="54" t="s">
        <v>1241</v>
      </c>
      <c r="B606" s="46" t="s">
        <v>1242</v>
      </c>
      <c r="C606" s="55">
        <v>4</v>
      </c>
      <c r="D606" s="56">
        <v>1.7222</v>
      </c>
      <c r="E606" s="57" t="s">
        <v>56</v>
      </c>
      <c r="G606" s="45"/>
      <c r="H606" s="63">
        <v>45520</v>
      </c>
      <c r="K606" s="44"/>
    </row>
    <row r="607" spans="1:11" s="46" customFormat="1" ht="15" x14ac:dyDescent="0.25">
      <c r="A607" s="58" t="s">
        <v>1243</v>
      </c>
      <c r="B607" s="59" t="s">
        <v>1244</v>
      </c>
      <c r="C607" s="60">
        <v>2.2000000000000002</v>
      </c>
      <c r="D607" s="61">
        <v>1.0571999999999999</v>
      </c>
      <c r="E607" s="62" t="s">
        <v>56</v>
      </c>
      <c r="G607" s="45"/>
      <c r="H607" s="63">
        <v>45521</v>
      </c>
      <c r="K607" s="44"/>
    </row>
    <row r="608" spans="1:11" s="46" customFormat="1" ht="15" x14ac:dyDescent="0.25">
      <c r="A608" s="54" t="s">
        <v>1245</v>
      </c>
      <c r="B608" s="46" t="s">
        <v>1246</v>
      </c>
      <c r="C608" s="55">
        <v>1.4</v>
      </c>
      <c r="D608" s="56">
        <v>2.1372</v>
      </c>
      <c r="E608" s="57" t="s">
        <v>80</v>
      </c>
      <c r="G608" s="45"/>
      <c r="H608" s="63">
        <v>45522</v>
      </c>
      <c r="K608" s="44"/>
    </row>
    <row r="609" spans="1:11" s="46" customFormat="1" ht="15" x14ac:dyDescent="0.25">
      <c r="A609" s="54" t="s">
        <v>1247</v>
      </c>
      <c r="B609" s="46" t="s">
        <v>1248</v>
      </c>
      <c r="C609" s="55">
        <v>5.4</v>
      </c>
      <c r="D609" s="56">
        <v>2.9535</v>
      </c>
      <c r="E609" s="57" t="s">
        <v>56</v>
      </c>
      <c r="G609" s="45"/>
      <c r="H609" s="63">
        <v>45523</v>
      </c>
      <c r="K609" s="44"/>
    </row>
    <row r="610" spans="1:11" s="46" customFormat="1" ht="15" x14ac:dyDescent="0.25">
      <c r="A610" s="54" t="s">
        <v>1249</v>
      </c>
      <c r="B610" s="46" t="s">
        <v>1250</v>
      </c>
      <c r="C610" s="55">
        <v>1.9</v>
      </c>
      <c r="D610" s="56">
        <v>2.2736000000000001</v>
      </c>
      <c r="E610" s="57" t="s">
        <v>80</v>
      </c>
      <c r="G610" s="45"/>
      <c r="H610" s="63">
        <v>45524</v>
      </c>
      <c r="K610" s="44"/>
    </row>
    <row r="611" spans="1:11" s="46" customFormat="1" ht="15" x14ac:dyDescent="0.25">
      <c r="A611" s="54" t="s">
        <v>1251</v>
      </c>
      <c r="B611" s="46" t="s">
        <v>1252</v>
      </c>
      <c r="C611" s="55">
        <v>3.7</v>
      </c>
      <c r="D611" s="56">
        <v>2.3767</v>
      </c>
      <c r="E611" s="57" t="s">
        <v>135</v>
      </c>
      <c r="G611" s="45"/>
      <c r="H611" s="63">
        <v>45525</v>
      </c>
      <c r="K611" s="44"/>
    </row>
    <row r="612" spans="1:11" s="46" customFormat="1" ht="15" x14ac:dyDescent="0.25">
      <c r="A612" s="58" t="s">
        <v>1253</v>
      </c>
      <c r="B612" s="59" t="s">
        <v>1254</v>
      </c>
      <c r="C612" s="60">
        <v>4.0999999999999996</v>
      </c>
      <c r="D612" s="61">
        <v>1.3714</v>
      </c>
      <c r="E612" s="62" t="s">
        <v>135</v>
      </c>
      <c r="G612" s="45"/>
      <c r="H612" s="63">
        <v>45526</v>
      </c>
      <c r="K612" s="44"/>
    </row>
    <row r="613" spans="1:11" s="46" customFormat="1" ht="15" x14ac:dyDescent="0.25">
      <c r="A613" s="54" t="s">
        <v>1255</v>
      </c>
      <c r="B613" s="46" t="s">
        <v>1256</v>
      </c>
      <c r="C613" s="55">
        <v>2</v>
      </c>
      <c r="D613" s="56">
        <v>0.98360000000000003</v>
      </c>
      <c r="E613" s="57" t="s">
        <v>23</v>
      </c>
      <c r="G613" s="45"/>
      <c r="H613" s="63">
        <v>45527</v>
      </c>
      <c r="K613" s="44"/>
    </row>
    <row r="614" spans="1:11" s="46" customFormat="1" ht="15" x14ac:dyDescent="0.25">
      <c r="A614" s="54" t="s">
        <v>1257</v>
      </c>
      <c r="B614" s="46" t="s">
        <v>1258</v>
      </c>
      <c r="C614" s="55">
        <v>5.4</v>
      </c>
      <c r="D614" s="56">
        <v>1.2798</v>
      </c>
      <c r="E614" s="57" t="s">
        <v>56</v>
      </c>
      <c r="G614" s="45"/>
      <c r="H614" s="63">
        <v>45528</v>
      </c>
      <c r="K614" s="44"/>
    </row>
    <row r="615" spans="1:11" s="46" customFormat="1" ht="15" x14ac:dyDescent="0.25">
      <c r="A615" s="54" t="s">
        <v>1259</v>
      </c>
      <c r="B615" s="46" t="s">
        <v>1260</v>
      </c>
      <c r="C615" s="55">
        <v>3.2</v>
      </c>
      <c r="D615" s="56">
        <v>0.9254</v>
      </c>
      <c r="E615" s="57" t="s">
        <v>56</v>
      </c>
      <c r="G615" s="45"/>
      <c r="H615" s="63">
        <v>45529</v>
      </c>
      <c r="K615" s="44"/>
    </row>
    <row r="616" spans="1:11" s="46" customFormat="1" ht="15" x14ac:dyDescent="0.25">
      <c r="A616" s="54" t="s">
        <v>1261</v>
      </c>
      <c r="B616" s="46" t="s">
        <v>1262</v>
      </c>
      <c r="C616" s="55">
        <v>2.6</v>
      </c>
      <c r="D616" s="56">
        <v>0.69610000000000005</v>
      </c>
      <c r="E616" s="57" t="s">
        <v>56</v>
      </c>
      <c r="G616" s="45"/>
      <c r="H616" s="63">
        <v>45530</v>
      </c>
      <c r="K616" s="44"/>
    </row>
    <row r="617" spans="1:11" s="46" customFormat="1" ht="15" x14ac:dyDescent="0.25">
      <c r="A617" s="58" t="s">
        <v>1263</v>
      </c>
      <c r="B617" s="59" t="s">
        <v>1264</v>
      </c>
      <c r="C617" s="60">
        <v>3.3</v>
      </c>
      <c r="D617" s="61">
        <v>1.1526000000000001</v>
      </c>
      <c r="E617" s="62" t="s">
        <v>56</v>
      </c>
      <c r="G617" s="45"/>
      <c r="H617" s="63">
        <v>45531</v>
      </c>
      <c r="K617" s="44"/>
    </row>
    <row r="618" spans="1:11" s="46" customFormat="1" ht="15" x14ac:dyDescent="0.25">
      <c r="A618" s="54" t="s">
        <v>1265</v>
      </c>
      <c r="B618" s="46" t="s">
        <v>1266</v>
      </c>
      <c r="C618" s="55">
        <v>1.7</v>
      </c>
      <c r="D618" s="56">
        <v>0.87890000000000001</v>
      </c>
      <c r="E618" s="57" t="s">
        <v>80</v>
      </c>
      <c r="G618" s="45"/>
      <c r="H618" s="63">
        <v>45532</v>
      </c>
      <c r="K618" s="44"/>
    </row>
    <row r="619" spans="1:11" s="46" customFormat="1" ht="15" x14ac:dyDescent="0.25">
      <c r="A619" s="54" t="s">
        <v>1267</v>
      </c>
      <c r="B619" s="46" t="s">
        <v>1268</v>
      </c>
      <c r="C619" s="55">
        <v>2.4</v>
      </c>
      <c r="D619" s="56">
        <v>0.59609999999999996</v>
      </c>
      <c r="E619" s="57" t="s">
        <v>56</v>
      </c>
      <c r="G619" s="45"/>
      <c r="H619" s="63">
        <v>45533</v>
      </c>
      <c r="K619" s="44"/>
    </row>
    <row r="620" spans="1:11" s="46" customFormat="1" ht="15" x14ac:dyDescent="0.25">
      <c r="A620" s="54" t="s">
        <v>1269</v>
      </c>
      <c r="B620" s="46" t="s">
        <v>1270</v>
      </c>
      <c r="C620" s="55">
        <v>3</v>
      </c>
      <c r="D620" s="56">
        <v>1.7448999999999999</v>
      </c>
      <c r="E620" s="57" t="s">
        <v>56</v>
      </c>
      <c r="G620" s="45"/>
      <c r="H620" s="63">
        <v>45534</v>
      </c>
      <c r="K620" s="44"/>
    </row>
    <row r="621" spans="1:11" s="46" customFormat="1" ht="15" x14ac:dyDescent="0.25">
      <c r="A621" s="54" t="s">
        <v>1271</v>
      </c>
      <c r="B621" s="46" t="s">
        <v>1272</v>
      </c>
      <c r="C621" s="55">
        <v>1.5</v>
      </c>
      <c r="D621" s="56">
        <v>0.7802</v>
      </c>
      <c r="E621" s="57" t="s">
        <v>56</v>
      </c>
      <c r="G621" s="45"/>
      <c r="H621" s="63">
        <v>45535</v>
      </c>
      <c r="K621" s="44"/>
    </row>
    <row r="622" spans="1:11" s="46" customFormat="1" ht="15" x14ac:dyDescent="0.25">
      <c r="A622" s="58" t="s">
        <v>1273</v>
      </c>
      <c r="B622" s="59" t="s">
        <v>1274</v>
      </c>
      <c r="C622" s="60">
        <v>2.1</v>
      </c>
      <c r="D622" s="61">
        <v>0.56459999999999999</v>
      </c>
      <c r="E622" s="62" t="s">
        <v>56</v>
      </c>
      <c r="G622" s="45"/>
      <c r="H622" s="63">
        <v>45536</v>
      </c>
      <c r="K622" s="44"/>
    </row>
    <row r="623" spans="1:11" s="46" customFormat="1" ht="15" x14ac:dyDescent="0.25">
      <c r="A623" s="54" t="s">
        <v>1275</v>
      </c>
      <c r="B623" s="46" t="s">
        <v>1276</v>
      </c>
      <c r="C623" s="55">
        <v>1.3</v>
      </c>
      <c r="D623" s="56">
        <v>0.4486</v>
      </c>
      <c r="E623" s="57" t="s">
        <v>56</v>
      </c>
      <c r="G623" s="45"/>
      <c r="H623" s="63">
        <v>45537</v>
      </c>
      <c r="K623" s="44"/>
    </row>
    <row r="624" spans="1:11" s="46" customFormat="1" ht="15" x14ac:dyDescent="0.25">
      <c r="A624" s="54" t="s">
        <v>1277</v>
      </c>
      <c r="B624" s="46" t="s">
        <v>1278</v>
      </c>
      <c r="C624" s="55">
        <v>3.1</v>
      </c>
      <c r="D624" s="56">
        <v>1.1612</v>
      </c>
      <c r="E624" s="57" t="s">
        <v>56</v>
      </c>
      <c r="G624" s="45"/>
      <c r="H624" s="63">
        <v>45538</v>
      </c>
      <c r="K624" s="44"/>
    </row>
    <row r="625" spans="1:11" s="46" customFormat="1" ht="15" x14ac:dyDescent="0.25">
      <c r="A625" s="54" t="s">
        <v>1279</v>
      </c>
      <c r="B625" s="46" t="s">
        <v>1280</v>
      </c>
      <c r="C625" s="55">
        <v>2.6</v>
      </c>
      <c r="D625" s="56">
        <v>0.95809999999999995</v>
      </c>
      <c r="E625" s="57" t="s">
        <v>56</v>
      </c>
      <c r="G625" s="45"/>
      <c r="H625" s="63">
        <v>45539</v>
      </c>
      <c r="K625" s="44"/>
    </row>
    <row r="626" spans="1:11" s="46" customFormat="1" ht="15" x14ac:dyDescent="0.25">
      <c r="A626" s="54" t="s">
        <v>1281</v>
      </c>
      <c r="B626" s="46" t="s">
        <v>1282</v>
      </c>
      <c r="C626" s="55">
        <v>2.2999999999999998</v>
      </c>
      <c r="D626" s="56">
        <v>0.88249999999999995</v>
      </c>
      <c r="E626" s="57" t="s">
        <v>56</v>
      </c>
      <c r="G626" s="45"/>
      <c r="H626" s="63">
        <v>45540</v>
      </c>
      <c r="K626" s="44"/>
    </row>
    <row r="627" spans="1:11" s="46" customFormat="1" ht="15" x14ac:dyDescent="0.25">
      <c r="A627" s="58" t="s">
        <v>1283</v>
      </c>
      <c r="B627" s="59" t="s">
        <v>1284</v>
      </c>
      <c r="C627" s="60">
        <v>3.5</v>
      </c>
      <c r="D627" s="61">
        <v>1.1746000000000001</v>
      </c>
      <c r="E627" s="62" t="s">
        <v>56</v>
      </c>
      <c r="G627" s="45"/>
      <c r="H627" s="63">
        <v>45541</v>
      </c>
      <c r="K627" s="44"/>
    </row>
    <row r="628" spans="1:11" s="46" customFormat="1" ht="15" x14ac:dyDescent="0.25">
      <c r="A628" s="54" t="s">
        <v>1285</v>
      </c>
      <c r="B628" s="46" t="s">
        <v>1286</v>
      </c>
      <c r="C628" s="55">
        <v>2.9</v>
      </c>
      <c r="D628" s="56">
        <v>0.94199999999999995</v>
      </c>
      <c r="E628" s="57" t="s">
        <v>56</v>
      </c>
      <c r="G628" s="45"/>
      <c r="H628" s="63">
        <v>45542</v>
      </c>
      <c r="K628" s="44"/>
    </row>
    <row r="629" spans="1:11" s="46" customFormat="1" ht="15" x14ac:dyDescent="0.25">
      <c r="A629" s="54" t="s">
        <v>1287</v>
      </c>
      <c r="B629" s="46" t="s">
        <v>1288</v>
      </c>
      <c r="C629" s="55">
        <v>2.6</v>
      </c>
      <c r="D629" s="56">
        <v>0.84860000000000002</v>
      </c>
      <c r="E629" s="57" t="s">
        <v>56</v>
      </c>
      <c r="G629" s="45"/>
      <c r="H629" s="63">
        <v>45543</v>
      </c>
      <c r="K629" s="44"/>
    </row>
    <row r="630" spans="1:11" s="46" customFormat="1" ht="15" x14ac:dyDescent="0.25">
      <c r="A630" s="54" t="s">
        <v>1289</v>
      </c>
      <c r="B630" s="46" t="s">
        <v>1290</v>
      </c>
      <c r="C630" s="55">
        <v>1.3</v>
      </c>
      <c r="D630" s="56">
        <v>0.1862</v>
      </c>
      <c r="E630" s="57" t="s">
        <v>56</v>
      </c>
      <c r="G630" s="45"/>
      <c r="H630" s="63">
        <v>45544</v>
      </c>
      <c r="K630" s="44"/>
    </row>
    <row r="631" spans="1:11" s="46" customFormat="1" ht="15" x14ac:dyDescent="0.25">
      <c r="A631" s="54" t="s">
        <v>1291</v>
      </c>
      <c r="B631" s="46" t="s">
        <v>1292</v>
      </c>
      <c r="C631" s="55">
        <v>6</v>
      </c>
      <c r="D631" s="56">
        <v>1.0649</v>
      </c>
      <c r="E631" s="57" t="s">
        <v>56</v>
      </c>
      <c r="G631" s="45"/>
      <c r="H631" s="63">
        <v>45545</v>
      </c>
      <c r="K631" s="44"/>
    </row>
    <row r="632" spans="1:11" s="46" customFormat="1" ht="15" x14ac:dyDescent="0.25">
      <c r="A632" s="58" t="s">
        <v>1293</v>
      </c>
      <c r="B632" s="59" t="s">
        <v>1294</v>
      </c>
      <c r="C632" s="60">
        <v>4.8</v>
      </c>
      <c r="D632" s="61">
        <v>0.54459999999999997</v>
      </c>
      <c r="E632" s="62" t="s">
        <v>56</v>
      </c>
      <c r="G632" s="45"/>
      <c r="H632" s="63">
        <v>45546</v>
      </c>
      <c r="K632" s="44"/>
    </row>
    <row r="633" spans="1:11" s="46" customFormat="1" ht="15" x14ac:dyDescent="0.25">
      <c r="A633" s="54" t="s">
        <v>1295</v>
      </c>
      <c r="B633" s="46" t="s">
        <v>1296</v>
      </c>
      <c r="C633" s="55">
        <v>2.9</v>
      </c>
      <c r="D633" s="56">
        <v>0.33350000000000002</v>
      </c>
      <c r="E633" s="57" t="s">
        <v>56</v>
      </c>
      <c r="G633" s="45"/>
      <c r="H633" s="63">
        <v>45547</v>
      </c>
      <c r="K633" s="44"/>
    </row>
    <row r="634" spans="1:11" s="46" customFormat="1" ht="15" x14ac:dyDescent="0.25">
      <c r="A634" s="54" t="s">
        <v>1297</v>
      </c>
      <c r="B634" s="46" t="s">
        <v>1298</v>
      </c>
      <c r="C634" s="55">
        <v>3.5</v>
      </c>
      <c r="D634" s="56">
        <v>0.42030000000000001</v>
      </c>
      <c r="E634" s="57" t="s">
        <v>56</v>
      </c>
      <c r="G634" s="45"/>
      <c r="H634" s="63">
        <v>45548</v>
      </c>
      <c r="K634" s="44"/>
    </row>
    <row r="635" spans="1:11" s="46" customFormat="1" ht="15" x14ac:dyDescent="0.25">
      <c r="A635" s="54" t="s">
        <v>1299</v>
      </c>
      <c r="B635" s="46" t="s">
        <v>1300</v>
      </c>
      <c r="C635" s="55">
        <v>2</v>
      </c>
      <c r="D635" s="56">
        <v>0.21260000000000001</v>
      </c>
      <c r="E635" s="57" t="s">
        <v>56</v>
      </c>
      <c r="G635" s="45"/>
      <c r="H635" s="63">
        <v>45549</v>
      </c>
      <c r="K635" s="44"/>
    </row>
    <row r="636" spans="1:11" s="46" customFormat="1" ht="15" x14ac:dyDescent="0.25">
      <c r="A636" s="54" t="s">
        <v>1301</v>
      </c>
      <c r="B636" s="46" t="s">
        <v>1302</v>
      </c>
      <c r="C636" s="55">
        <v>1.7</v>
      </c>
      <c r="D636" s="56">
        <v>0.19270000000000001</v>
      </c>
      <c r="E636" s="57" t="s">
        <v>56</v>
      </c>
      <c r="G636" s="45"/>
      <c r="H636" s="63">
        <v>45550</v>
      </c>
      <c r="K636" s="44"/>
    </row>
    <row r="637" spans="1:11" s="46" customFormat="1" ht="15" x14ac:dyDescent="0.25">
      <c r="A637" s="58" t="s">
        <v>1303</v>
      </c>
      <c r="B637" s="59" t="s">
        <v>1304</v>
      </c>
      <c r="C637" s="60">
        <v>2.1</v>
      </c>
      <c r="D637" s="61">
        <v>1.8563000000000001</v>
      </c>
      <c r="E637" s="62" t="s">
        <v>514</v>
      </c>
      <c r="G637" s="45"/>
      <c r="H637" s="63">
        <v>45551</v>
      </c>
      <c r="K637" s="44"/>
    </row>
    <row r="638" spans="1:11" s="46" customFormat="1" ht="15" x14ac:dyDescent="0.25">
      <c r="A638" s="54" t="s">
        <v>1305</v>
      </c>
      <c r="B638" s="46" t="s">
        <v>1306</v>
      </c>
      <c r="C638" s="55">
        <v>2.2999999999999998</v>
      </c>
      <c r="D638" s="56">
        <v>1.0550999999999999</v>
      </c>
      <c r="E638" s="57" t="s">
        <v>514</v>
      </c>
      <c r="G638" s="45"/>
      <c r="H638" s="63">
        <v>45552</v>
      </c>
      <c r="K638" s="44"/>
    </row>
    <row r="639" spans="1:11" s="46" customFormat="1" ht="15" x14ac:dyDescent="0.25">
      <c r="A639" s="54" t="s">
        <v>1307</v>
      </c>
      <c r="B639" s="46" t="s">
        <v>1308</v>
      </c>
      <c r="C639" s="55">
        <v>2.2999999999999998</v>
      </c>
      <c r="D639" s="56">
        <v>0.75670000000000004</v>
      </c>
      <c r="E639" s="57" t="s">
        <v>514</v>
      </c>
      <c r="G639" s="45"/>
      <c r="H639" s="63">
        <v>45553</v>
      </c>
      <c r="K639" s="44"/>
    </row>
    <row r="640" spans="1:11" s="46" customFormat="1" ht="15" x14ac:dyDescent="0.25">
      <c r="A640" s="54" t="s">
        <v>1309</v>
      </c>
      <c r="B640" s="46" t="s">
        <v>1310</v>
      </c>
      <c r="C640" s="55">
        <v>5.7</v>
      </c>
      <c r="D640" s="56">
        <v>4.2289000000000003</v>
      </c>
      <c r="E640" s="57" t="s">
        <v>135</v>
      </c>
      <c r="G640" s="45"/>
      <c r="H640" s="63">
        <v>45554</v>
      </c>
      <c r="K640" s="44"/>
    </row>
    <row r="641" spans="1:11" s="46" customFormat="1" ht="15" x14ac:dyDescent="0.25">
      <c r="A641" s="54" t="s">
        <v>1311</v>
      </c>
      <c r="B641" s="46" t="s">
        <v>1312</v>
      </c>
      <c r="C641" s="55">
        <v>3.9</v>
      </c>
      <c r="D641" s="56">
        <v>2.9967999999999999</v>
      </c>
      <c r="E641" s="57" t="s">
        <v>217</v>
      </c>
      <c r="G641" s="45"/>
      <c r="H641" s="63">
        <v>45555</v>
      </c>
      <c r="K641" s="44"/>
    </row>
    <row r="642" spans="1:11" s="46" customFormat="1" ht="15" x14ac:dyDescent="0.25">
      <c r="A642" s="58" t="s">
        <v>1313</v>
      </c>
      <c r="B642" s="59" t="s">
        <v>1314</v>
      </c>
      <c r="C642" s="60">
        <v>2.4</v>
      </c>
      <c r="D642" s="61">
        <v>2.1496</v>
      </c>
      <c r="E642" s="62" t="s">
        <v>23</v>
      </c>
      <c r="G642" s="45"/>
      <c r="H642" s="63">
        <v>45556</v>
      </c>
      <c r="K642" s="44"/>
    </row>
    <row r="643" spans="1:11" s="46" customFormat="1" ht="15" x14ac:dyDescent="0.25">
      <c r="A643" s="54" t="s">
        <v>1315</v>
      </c>
      <c r="B643" s="46" t="s">
        <v>1316</v>
      </c>
      <c r="C643" s="55">
        <v>7.8</v>
      </c>
      <c r="D643" s="56">
        <v>6.1378000000000004</v>
      </c>
      <c r="E643" s="57" t="s">
        <v>80</v>
      </c>
      <c r="G643" s="45"/>
      <c r="H643" s="63">
        <v>45557</v>
      </c>
      <c r="K643" s="44"/>
    </row>
    <row r="644" spans="1:11" s="46" customFormat="1" ht="15" x14ac:dyDescent="0.25">
      <c r="A644" s="54" t="s">
        <v>1317</v>
      </c>
      <c r="B644" s="46" t="s">
        <v>1318</v>
      </c>
      <c r="C644" s="55">
        <v>3.7</v>
      </c>
      <c r="D644" s="56">
        <v>2.8637000000000001</v>
      </c>
      <c r="E644" s="57" t="s">
        <v>80</v>
      </c>
      <c r="G644" s="45"/>
      <c r="H644" s="63">
        <v>45558</v>
      </c>
      <c r="K644" s="44"/>
    </row>
    <row r="645" spans="1:11" s="46" customFormat="1" ht="15" x14ac:dyDescent="0.25">
      <c r="A645" s="54" t="s">
        <v>1319</v>
      </c>
      <c r="B645" s="46" t="s">
        <v>1320</v>
      </c>
      <c r="C645" s="55">
        <v>1.7</v>
      </c>
      <c r="D645" s="56">
        <v>2.089</v>
      </c>
      <c r="E645" s="57" t="s">
        <v>80</v>
      </c>
      <c r="G645" s="45"/>
      <c r="H645" s="63">
        <v>45559</v>
      </c>
      <c r="K645" s="44"/>
    </row>
    <row r="646" spans="1:11" s="46" customFormat="1" ht="15" x14ac:dyDescent="0.25">
      <c r="A646" s="54" t="s">
        <v>1321</v>
      </c>
      <c r="B646" s="46" t="s">
        <v>1322</v>
      </c>
      <c r="C646" s="55">
        <v>2.4</v>
      </c>
      <c r="D646" s="56">
        <v>0.99550000000000005</v>
      </c>
      <c r="E646" s="57" t="s">
        <v>93</v>
      </c>
      <c r="G646" s="45"/>
      <c r="H646" s="63">
        <v>45560</v>
      </c>
      <c r="K646" s="44"/>
    </row>
    <row r="647" spans="1:11" s="46" customFormat="1" ht="15" x14ac:dyDescent="0.25">
      <c r="A647" s="58" t="s">
        <v>1323</v>
      </c>
      <c r="B647" s="59" t="s">
        <v>1324</v>
      </c>
      <c r="C647" s="60">
        <v>2.2999999999999998</v>
      </c>
      <c r="D647" s="61">
        <v>0.56579999999999997</v>
      </c>
      <c r="E647" s="62" t="s">
        <v>93</v>
      </c>
      <c r="G647" s="45"/>
      <c r="H647" s="63">
        <v>45561</v>
      </c>
      <c r="K647" s="44"/>
    </row>
    <row r="648" spans="1:11" s="46" customFormat="1" ht="15" x14ac:dyDescent="0.25">
      <c r="A648" s="54" t="s">
        <v>1325</v>
      </c>
      <c r="B648" s="46" t="s">
        <v>1326</v>
      </c>
      <c r="C648" s="55">
        <v>2.1</v>
      </c>
      <c r="D648" s="56">
        <v>0.4622</v>
      </c>
      <c r="E648" s="57" t="s">
        <v>93</v>
      </c>
      <c r="G648" s="45"/>
      <c r="H648" s="63">
        <v>45562</v>
      </c>
      <c r="K648" s="44"/>
    </row>
    <row r="649" spans="1:11" s="46" customFormat="1" ht="15" x14ac:dyDescent="0.25">
      <c r="A649" s="54" t="s">
        <v>1327</v>
      </c>
      <c r="B649" s="46" t="s">
        <v>1328</v>
      </c>
      <c r="C649" s="55">
        <v>6.6</v>
      </c>
      <c r="D649" s="56">
        <v>2.5682</v>
      </c>
      <c r="E649" s="57" t="s">
        <v>56</v>
      </c>
      <c r="G649" s="45"/>
      <c r="H649" s="63">
        <v>45563</v>
      </c>
      <c r="K649" s="44"/>
    </row>
    <row r="650" spans="1:11" s="46" customFormat="1" ht="15" x14ac:dyDescent="0.25">
      <c r="A650" s="54" t="s">
        <v>1329</v>
      </c>
      <c r="B650" s="46" t="s">
        <v>1330</v>
      </c>
      <c r="C650" s="55">
        <v>3.9</v>
      </c>
      <c r="D650" s="56">
        <v>1.4764999999999999</v>
      </c>
      <c r="E650" s="57" t="s">
        <v>56</v>
      </c>
      <c r="G650" s="45"/>
      <c r="H650" s="63">
        <v>45564</v>
      </c>
      <c r="K650" s="44"/>
    </row>
    <row r="651" spans="1:11" s="46" customFormat="1" ht="15" x14ac:dyDescent="0.25">
      <c r="A651" s="54" t="s">
        <v>1331</v>
      </c>
      <c r="B651" s="46" t="s">
        <v>1332</v>
      </c>
      <c r="C651" s="55">
        <v>2.1</v>
      </c>
      <c r="D651" s="56">
        <v>0.89129999999999998</v>
      </c>
      <c r="E651" s="57" t="s">
        <v>56</v>
      </c>
      <c r="G651" s="45"/>
      <c r="H651" s="63">
        <v>45565</v>
      </c>
      <c r="K651" s="44"/>
    </row>
    <row r="652" spans="1:11" s="46" customFormat="1" ht="15" x14ac:dyDescent="0.25">
      <c r="A652" s="58" t="s">
        <v>1333</v>
      </c>
      <c r="B652" s="59" t="s">
        <v>1334</v>
      </c>
      <c r="C652" s="60">
        <v>4.0999999999999996</v>
      </c>
      <c r="D652" s="61">
        <v>1.5759000000000001</v>
      </c>
      <c r="E652" s="62" t="s">
        <v>56</v>
      </c>
      <c r="G652" s="45"/>
      <c r="H652" s="63">
        <v>45566</v>
      </c>
      <c r="K652" s="44"/>
    </row>
    <row r="653" spans="1:11" s="46" customFormat="1" ht="15" x14ac:dyDescent="0.25">
      <c r="A653" s="54" t="s">
        <v>1335</v>
      </c>
      <c r="B653" s="46" t="s">
        <v>1336</v>
      </c>
      <c r="C653" s="55">
        <v>2.8</v>
      </c>
      <c r="D653" s="56">
        <v>0.95520000000000005</v>
      </c>
      <c r="E653" s="57" t="s">
        <v>56</v>
      </c>
      <c r="G653" s="45"/>
      <c r="H653" s="63">
        <v>45567</v>
      </c>
      <c r="K653" s="44"/>
    </row>
    <row r="654" spans="1:11" s="46" customFormat="1" ht="15" x14ac:dyDescent="0.25">
      <c r="A654" s="54" t="s">
        <v>1337</v>
      </c>
      <c r="B654" s="46" t="s">
        <v>1338</v>
      </c>
      <c r="C654" s="55">
        <v>2.6</v>
      </c>
      <c r="D654" s="56">
        <v>1.5899000000000001</v>
      </c>
      <c r="E654" s="57" t="s">
        <v>56</v>
      </c>
      <c r="G654" s="45"/>
      <c r="H654" s="63">
        <v>45568</v>
      </c>
      <c r="K654" s="44"/>
    </row>
    <row r="655" spans="1:11" s="46" customFormat="1" ht="15" x14ac:dyDescent="0.25">
      <c r="A655" s="54" t="s">
        <v>1339</v>
      </c>
      <c r="B655" s="46" t="s">
        <v>1340</v>
      </c>
      <c r="C655" s="55">
        <v>5.4</v>
      </c>
      <c r="D655" s="56">
        <v>1.9222999999999999</v>
      </c>
      <c r="E655" s="57" t="s">
        <v>56</v>
      </c>
      <c r="G655" s="45"/>
      <c r="H655" s="63">
        <v>45569</v>
      </c>
      <c r="K655" s="44"/>
    </row>
    <row r="656" spans="1:11" s="46" customFormat="1" ht="15" x14ac:dyDescent="0.25">
      <c r="A656" s="54" t="s">
        <v>1341</v>
      </c>
      <c r="B656" s="46" t="s">
        <v>1342</v>
      </c>
      <c r="C656" s="55">
        <v>3.1</v>
      </c>
      <c r="D656" s="56">
        <v>1.0851</v>
      </c>
      <c r="E656" s="57" t="s">
        <v>56</v>
      </c>
      <c r="G656" s="45"/>
      <c r="H656" s="63">
        <v>45570</v>
      </c>
      <c r="K656" s="44"/>
    </row>
    <row r="657" spans="1:11" s="46" customFormat="1" ht="15" x14ac:dyDescent="0.25">
      <c r="A657" s="58" t="s">
        <v>1343</v>
      </c>
      <c r="B657" s="59" t="s">
        <v>1344</v>
      </c>
      <c r="C657" s="60">
        <v>1.8</v>
      </c>
      <c r="D657" s="61">
        <v>0.69489999999999996</v>
      </c>
      <c r="E657" s="62" t="s">
        <v>56</v>
      </c>
      <c r="G657" s="45"/>
      <c r="H657" s="63">
        <v>45571</v>
      </c>
      <c r="K657" s="44"/>
    </row>
    <row r="658" spans="1:11" s="46" customFormat="1" ht="15" x14ac:dyDescent="0.25">
      <c r="A658" s="54" t="s">
        <v>1345</v>
      </c>
      <c r="B658" s="46" t="s">
        <v>1346</v>
      </c>
      <c r="C658" s="55">
        <v>2.9</v>
      </c>
      <c r="D658" s="56">
        <v>2.0577000000000001</v>
      </c>
      <c r="E658" s="57" t="s">
        <v>56</v>
      </c>
      <c r="G658" s="45"/>
      <c r="H658" s="63">
        <v>45572</v>
      </c>
      <c r="K658" s="44"/>
    </row>
    <row r="659" spans="1:11" s="46" customFormat="1" ht="15" x14ac:dyDescent="0.25">
      <c r="A659" s="54" t="s">
        <v>1347</v>
      </c>
      <c r="B659" s="46" t="s">
        <v>1348</v>
      </c>
      <c r="C659" s="55">
        <v>2.6</v>
      </c>
      <c r="D659" s="56">
        <v>1.1892</v>
      </c>
      <c r="E659" s="57" t="s">
        <v>56</v>
      </c>
      <c r="G659" s="45"/>
      <c r="H659" s="63">
        <v>45573</v>
      </c>
      <c r="K659" s="44"/>
    </row>
    <row r="660" spans="1:11" s="46" customFormat="1" ht="15" x14ac:dyDescent="0.25">
      <c r="A660" s="54" t="s">
        <v>1349</v>
      </c>
      <c r="B660" s="46" t="s">
        <v>1350</v>
      </c>
      <c r="C660" s="55">
        <v>2</v>
      </c>
      <c r="D660" s="56">
        <v>0.89419999999999999</v>
      </c>
      <c r="E660" s="57" t="s">
        <v>56</v>
      </c>
      <c r="G660" s="45"/>
      <c r="H660" s="63">
        <v>45574</v>
      </c>
      <c r="K660" s="44"/>
    </row>
    <row r="661" spans="1:11" s="46" customFormat="1" ht="15" x14ac:dyDescent="0.25">
      <c r="A661" s="54" t="s">
        <v>1351</v>
      </c>
      <c r="B661" s="46" t="s">
        <v>1352</v>
      </c>
      <c r="C661" s="55">
        <v>10.7</v>
      </c>
      <c r="D661" s="56">
        <v>9.0350999999999999</v>
      </c>
      <c r="E661" s="57" t="s">
        <v>80</v>
      </c>
      <c r="G661" s="45"/>
      <c r="H661" s="63">
        <v>45575</v>
      </c>
      <c r="K661" s="44"/>
    </row>
    <row r="662" spans="1:11" s="46" customFormat="1" ht="15" x14ac:dyDescent="0.25">
      <c r="A662" s="58" t="s">
        <v>1353</v>
      </c>
      <c r="B662" s="59" t="s">
        <v>1354</v>
      </c>
      <c r="C662" s="60">
        <v>3.3</v>
      </c>
      <c r="D662" s="61">
        <v>3.4487000000000001</v>
      </c>
      <c r="E662" s="62" t="s">
        <v>80</v>
      </c>
      <c r="G662" s="45"/>
      <c r="H662" s="63">
        <v>45576</v>
      </c>
      <c r="K662" s="44"/>
    </row>
    <row r="663" spans="1:11" s="46" customFormat="1" ht="15" x14ac:dyDescent="0.25">
      <c r="A663" s="54" t="s">
        <v>1355</v>
      </c>
      <c r="B663" s="46" t="s">
        <v>1356</v>
      </c>
      <c r="C663" s="55">
        <v>1.5</v>
      </c>
      <c r="D663" s="56">
        <v>1.8548</v>
      </c>
      <c r="E663" s="57" t="s">
        <v>80</v>
      </c>
      <c r="G663" s="45"/>
      <c r="H663" s="63">
        <v>45577</v>
      </c>
      <c r="K663" s="44"/>
    </row>
    <row r="664" spans="1:11" s="46" customFormat="1" ht="15" x14ac:dyDescent="0.25">
      <c r="A664" s="54" t="s">
        <v>1357</v>
      </c>
      <c r="B664" s="46" t="s">
        <v>1358</v>
      </c>
      <c r="C664" s="55">
        <v>10.1</v>
      </c>
      <c r="D664" s="56">
        <v>7.0631000000000004</v>
      </c>
      <c r="E664" s="57" t="s">
        <v>80</v>
      </c>
      <c r="G664" s="45"/>
      <c r="H664" s="63">
        <v>45578</v>
      </c>
      <c r="K664" s="44"/>
    </row>
    <row r="665" spans="1:11" s="46" customFormat="1" ht="15" x14ac:dyDescent="0.25">
      <c r="A665" s="54" t="s">
        <v>1359</v>
      </c>
      <c r="B665" s="46" t="s">
        <v>1360</v>
      </c>
      <c r="C665" s="55">
        <v>5.6</v>
      </c>
      <c r="D665" s="56">
        <v>2.2761</v>
      </c>
      <c r="E665" s="57" t="s">
        <v>56</v>
      </c>
      <c r="G665" s="45"/>
      <c r="H665" s="63">
        <v>45579</v>
      </c>
      <c r="K665" s="44"/>
    </row>
    <row r="666" spans="1:11" s="46" customFormat="1" ht="15" x14ac:dyDescent="0.25">
      <c r="A666" s="54" t="s">
        <v>1361</v>
      </c>
      <c r="B666" s="46" t="s">
        <v>1362</v>
      </c>
      <c r="C666" s="55">
        <v>2.2000000000000002</v>
      </c>
      <c r="D666" s="56">
        <v>2.0789</v>
      </c>
      <c r="E666" s="57" t="s">
        <v>80</v>
      </c>
      <c r="G666" s="45"/>
      <c r="H666" s="63">
        <v>45580</v>
      </c>
      <c r="K666" s="44"/>
    </row>
    <row r="667" spans="1:11" s="46" customFormat="1" ht="15" x14ac:dyDescent="0.25">
      <c r="A667" s="58" t="s">
        <v>1363</v>
      </c>
      <c r="B667" s="59" t="s">
        <v>1364</v>
      </c>
      <c r="C667" s="60">
        <v>8.4</v>
      </c>
      <c r="D667" s="61">
        <v>7.2065000000000001</v>
      </c>
      <c r="E667" s="62" t="s">
        <v>80</v>
      </c>
      <c r="G667" s="45"/>
      <c r="H667" s="63">
        <v>45581</v>
      </c>
      <c r="K667" s="44"/>
    </row>
    <row r="668" spans="1:11" s="46" customFormat="1" ht="15" x14ac:dyDescent="0.25">
      <c r="A668" s="54" t="s">
        <v>1365</v>
      </c>
      <c r="B668" s="46" t="s">
        <v>1366</v>
      </c>
      <c r="C668" s="55">
        <v>4</v>
      </c>
      <c r="D668" s="56">
        <v>3.25</v>
      </c>
      <c r="E668" s="57" t="s">
        <v>56</v>
      </c>
      <c r="G668" s="45"/>
      <c r="H668" s="63">
        <v>45582</v>
      </c>
      <c r="K668" s="44"/>
    </row>
    <row r="669" spans="1:11" s="46" customFormat="1" ht="15" x14ac:dyDescent="0.25">
      <c r="A669" s="54" t="s">
        <v>1367</v>
      </c>
      <c r="B669" s="46" t="s">
        <v>1368</v>
      </c>
      <c r="C669" s="55">
        <v>2.4</v>
      </c>
      <c r="D669" s="56">
        <v>2.6248</v>
      </c>
      <c r="E669" s="57" t="s">
        <v>80</v>
      </c>
      <c r="G669" s="45"/>
      <c r="H669" s="63">
        <v>45583</v>
      </c>
      <c r="K669" s="44"/>
    </row>
    <row r="670" spans="1:11" s="46" customFormat="1" ht="15" x14ac:dyDescent="0.25">
      <c r="A670" s="54" t="s">
        <v>1369</v>
      </c>
      <c r="B670" s="46" t="s">
        <v>1370</v>
      </c>
      <c r="C670" s="55">
        <v>6</v>
      </c>
      <c r="D670" s="56">
        <v>3.4573999999999998</v>
      </c>
      <c r="E670" s="57" t="s">
        <v>56</v>
      </c>
      <c r="G670" s="45"/>
      <c r="H670" s="63">
        <v>45584</v>
      </c>
      <c r="K670" s="44"/>
    </row>
    <row r="671" spans="1:11" s="46" customFormat="1" ht="15" x14ac:dyDescent="0.25">
      <c r="A671" s="54" t="s">
        <v>1371</v>
      </c>
      <c r="B671" s="46" t="s">
        <v>1372</v>
      </c>
      <c r="C671" s="55">
        <v>2.1</v>
      </c>
      <c r="D671" s="56">
        <v>2.3184999999999998</v>
      </c>
      <c r="E671" s="57" t="s">
        <v>80</v>
      </c>
      <c r="G671" s="45"/>
      <c r="H671" s="63">
        <v>45585</v>
      </c>
      <c r="K671" s="44"/>
    </row>
    <row r="672" spans="1:11" s="46" customFormat="1" ht="15" x14ac:dyDescent="0.25">
      <c r="A672" s="58" t="s">
        <v>1373</v>
      </c>
      <c r="B672" s="59" t="s">
        <v>1374</v>
      </c>
      <c r="C672" s="60">
        <v>2.8</v>
      </c>
      <c r="D672" s="61">
        <v>0.87960000000000005</v>
      </c>
      <c r="E672" s="62" t="s">
        <v>56</v>
      </c>
      <c r="G672" s="45"/>
      <c r="H672" s="63">
        <v>45586</v>
      </c>
      <c r="K672" s="44"/>
    </row>
    <row r="673" spans="1:11" s="46" customFormat="1" ht="15" x14ac:dyDescent="0.25">
      <c r="A673" s="54" t="s">
        <v>1375</v>
      </c>
      <c r="B673" s="46" t="s">
        <v>1376</v>
      </c>
      <c r="C673" s="55">
        <v>2.6</v>
      </c>
      <c r="D673" s="56">
        <v>0.66959999999999997</v>
      </c>
      <c r="E673" s="57" t="s">
        <v>56</v>
      </c>
      <c r="G673" s="45"/>
      <c r="H673" s="63">
        <v>45587</v>
      </c>
      <c r="K673" s="44"/>
    </row>
    <row r="674" spans="1:11" s="46" customFormat="1" ht="15" x14ac:dyDescent="0.25">
      <c r="A674" s="54" t="s">
        <v>1377</v>
      </c>
      <c r="B674" s="46" t="s">
        <v>1378</v>
      </c>
      <c r="C674" s="55">
        <v>2.1</v>
      </c>
      <c r="D674" s="56">
        <v>0.56179999999999997</v>
      </c>
      <c r="E674" s="57" t="s">
        <v>56</v>
      </c>
      <c r="G674" s="45"/>
      <c r="H674" s="63">
        <v>45588</v>
      </c>
      <c r="K674" s="44"/>
    </row>
    <row r="675" spans="1:11" s="46" customFormat="1" ht="15" x14ac:dyDescent="0.25">
      <c r="A675" s="54" t="s">
        <v>1379</v>
      </c>
      <c r="B675" s="46" t="s">
        <v>1380</v>
      </c>
      <c r="C675" s="55">
        <v>12.1</v>
      </c>
      <c r="D675" s="56">
        <v>6.0265000000000004</v>
      </c>
      <c r="E675" s="57" t="s">
        <v>56</v>
      </c>
      <c r="G675" s="45"/>
      <c r="H675" s="63">
        <v>45589</v>
      </c>
      <c r="K675" s="44"/>
    </row>
    <row r="676" spans="1:11" s="46" customFormat="1" ht="15" x14ac:dyDescent="0.25">
      <c r="A676" s="54" t="s">
        <v>1381</v>
      </c>
      <c r="B676" s="46" t="s">
        <v>1382</v>
      </c>
      <c r="C676" s="55">
        <v>6.3</v>
      </c>
      <c r="D676" s="56">
        <v>3.9287000000000001</v>
      </c>
      <c r="E676" s="57" t="s">
        <v>56</v>
      </c>
      <c r="G676" s="45"/>
      <c r="H676" s="63">
        <v>45590</v>
      </c>
      <c r="K676" s="44"/>
    </row>
    <row r="677" spans="1:11" s="46" customFormat="1" ht="15" x14ac:dyDescent="0.25">
      <c r="A677" s="58" t="s">
        <v>1383</v>
      </c>
      <c r="B677" s="59" t="s">
        <v>1384</v>
      </c>
      <c r="C677" s="60">
        <v>2.9</v>
      </c>
      <c r="D677" s="61">
        <v>1.8786</v>
      </c>
      <c r="E677" s="62" t="s">
        <v>80</v>
      </c>
      <c r="G677" s="45"/>
      <c r="H677" s="63">
        <v>45591</v>
      </c>
      <c r="K677" s="44"/>
    </row>
    <row r="678" spans="1:11" s="46" customFormat="1" ht="15" x14ac:dyDescent="0.25">
      <c r="A678" s="54" t="s">
        <v>1385</v>
      </c>
      <c r="B678" s="46" t="s">
        <v>1386</v>
      </c>
      <c r="C678" s="55">
        <v>7.2</v>
      </c>
      <c r="D678" s="56">
        <v>1.9892000000000001</v>
      </c>
      <c r="E678" s="57" t="s">
        <v>56</v>
      </c>
      <c r="G678" s="45"/>
      <c r="H678" s="63">
        <v>45592</v>
      </c>
      <c r="K678" s="44"/>
    </row>
    <row r="679" spans="1:11" s="46" customFormat="1" ht="15" x14ac:dyDescent="0.25">
      <c r="A679" s="54" t="s">
        <v>1387</v>
      </c>
      <c r="B679" s="46" t="s">
        <v>1388</v>
      </c>
      <c r="C679" s="55">
        <v>5</v>
      </c>
      <c r="D679" s="56">
        <v>1.2870999999999999</v>
      </c>
      <c r="E679" s="57" t="s">
        <v>93</v>
      </c>
      <c r="G679" s="45"/>
      <c r="H679" s="63">
        <v>45593</v>
      </c>
      <c r="K679" s="44"/>
    </row>
    <row r="680" spans="1:11" s="46" customFormat="1" ht="15" x14ac:dyDescent="0.25">
      <c r="A680" s="54" t="s">
        <v>1389</v>
      </c>
      <c r="B680" s="46" t="s">
        <v>1390</v>
      </c>
      <c r="C680" s="55">
        <v>4.4000000000000004</v>
      </c>
      <c r="D680" s="56">
        <v>0.92310000000000003</v>
      </c>
      <c r="E680" s="57" t="s">
        <v>93</v>
      </c>
      <c r="G680" s="45"/>
      <c r="H680" s="63">
        <v>45594</v>
      </c>
      <c r="K680" s="44"/>
    </row>
    <row r="681" spans="1:11" s="46" customFormat="1" ht="15" x14ac:dyDescent="0.25">
      <c r="A681" s="54" t="s">
        <v>1391</v>
      </c>
      <c r="B681" s="46" t="s">
        <v>1392</v>
      </c>
      <c r="C681" s="55">
        <v>6.5</v>
      </c>
      <c r="D681" s="56">
        <v>4.0624000000000002</v>
      </c>
      <c r="E681" s="57" t="s">
        <v>56</v>
      </c>
      <c r="G681" s="45"/>
      <c r="H681" s="63">
        <v>45595</v>
      </c>
      <c r="K681" s="44"/>
    </row>
    <row r="682" spans="1:11" s="46" customFormat="1" ht="15" x14ac:dyDescent="0.25">
      <c r="A682" s="58" t="s">
        <v>1393</v>
      </c>
      <c r="B682" s="59" t="s">
        <v>1394</v>
      </c>
      <c r="C682" s="60">
        <v>3.8</v>
      </c>
      <c r="D682" s="61">
        <v>1.7753000000000001</v>
      </c>
      <c r="E682" s="62" t="s">
        <v>135</v>
      </c>
      <c r="G682" s="45"/>
      <c r="H682" s="63">
        <v>45596</v>
      </c>
      <c r="K682" s="44"/>
    </row>
    <row r="683" spans="1:11" s="46" customFormat="1" ht="15" x14ac:dyDescent="0.25">
      <c r="A683" s="54" t="s">
        <v>1395</v>
      </c>
      <c r="B683" s="46" t="s">
        <v>1396</v>
      </c>
      <c r="C683" s="55">
        <v>3.4</v>
      </c>
      <c r="D683" s="56">
        <v>1.2734000000000001</v>
      </c>
      <c r="E683" s="57" t="s">
        <v>135</v>
      </c>
      <c r="G683" s="45"/>
      <c r="H683" s="63">
        <v>45597</v>
      </c>
      <c r="K683" s="44"/>
    </row>
    <row r="684" spans="1:11" s="46" customFormat="1" ht="15" x14ac:dyDescent="0.25">
      <c r="A684" s="54" t="s">
        <v>1397</v>
      </c>
      <c r="B684" s="46" t="s">
        <v>1398</v>
      </c>
      <c r="C684" s="55">
        <v>5.4</v>
      </c>
      <c r="D684" s="56">
        <v>3.0731000000000002</v>
      </c>
      <c r="E684" s="57" t="s">
        <v>80</v>
      </c>
      <c r="G684" s="45"/>
      <c r="H684" s="63">
        <v>45598</v>
      </c>
      <c r="K684" s="44"/>
    </row>
    <row r="685" spans="1:11" s="46" customFormat="1" ht="15" x14ac:dyDescent="0.25">
      <c r="A685" s="54" t="s">
        <v>1399</v>
      </c>
      <c r="B685" s="46" t="s">
        <v>1400</v>
      </c>
      <c r="C685" s="55">
        <v>3.7</v>
      </c>
      <c r="D685" s="56">
        <v>1.8754999999999999</v>
      </c>
      <c r="E685" s="57" t="s">
        <v>80</v>
      </c>
      <c r="G685" s="45"/>
      <c r="H685" s="63">
        <v>45599</v>
      </c>
      <c r="K685" s="44"/>
    </row>
    <row r="686" spans="1:11" s="46" customFormat="1" ht="15" x14ac:dyDescent="0.25">
      <c r="A686" s="54" t="s">
        <v>1401</v>
      </c>
      <c r="B686" s="46" t="s">
        <v>1402</v>
      </c>
      <c r="C686" s="55">
        <v>2.4</v>
      </c>
      <c r="D686" s="56">
        <v>1.3119000000000001</v>
      </c>
      <c r="E686" s="57" t="s">
        <v>80</v>
      </c>
      <c r="G686" s="45"/>
      <c r="H686" s="63">
        <v>45600</v>
      </c>
      <c r="K686" s="44"/>
    </row>
    <row r="687" spans="1:11" s="46" customFormat="1" ht="15" x14ac:dyDescent="0.25">
      <c r="A687" s="58" t="s">
        <v>1403</v>
      </c>
      <c r="B687" s="59" t="s">
        <v>1404</v>
      </c>
      <c r="C687" s="60">
        <v>4.2</v>
      </c>
      <c r="D687" s="61">
        <v>1.7353000000000001</v>
      </c>
      <c r="E687" s="62" t="s">
        <v>56</v>
      </c>
      <c r="G687" s="45"/>
      <c r="H687" s="63">
        <v>45601</v>
      </c>
      <c r="K687" s="44"/>
    </row>
    <row r="688" spans="1:11" s="46" customFormat="1" ht="15" x14ac:dyDescent="0.25">
      <c r="A688" s="54" t="s">
        <v>1405</v>
      </c>
      <c r="B688" s="46" t="s">
        <v>1406</v>
      </c>
      <c r="C688" s="55">
        <v>3.4</v>
      </c>
      <c r="D688" s="56">
        <v>0.97709999999999997</v>
      </c>
      <c r="E688" s="57" t="s">
        <v>56</v>
      </c>
      <c r="G688" s="45"/>
      <c r="H688" s="63">
        <v>45602</v>
      </c>
      <c r="K688" s="44"/>
    </row>
    <row r="689" spans="1:11" s="46" customFormat="1" ht="15" x14ac:dyDescent="0.25">
      <c r="A689" s="54" t="s">
        <v>1407</v>
      </c>
      <c r="B689" s="46" t="s">
        <v>1408</v>
      </c>
      <c r="C689" s="55">
        <v>3.1</v>
      </c>
      <c r="D689" s="56">
        <v>0.65249999999999997</v>
      </c>
      <c r="E689" s="57" t="s">
        <v>56</v>
      </c>
      <c r="G689" s="45"/>
      <c r="H689" s="63">
        <v>45603</v>
      </c>
      <c r="K689" s="44"/>
    </row>
    <row r="690" spans="1:11" s="46" customFormat="1" ht="15" x14ac:dyDescent="0.25">
      <c r="A690" s="54" t="s">
        <v>1409</v>
      </c>
      <c r="B690" s="46" t="s">
        <v>1410</v>
      </c>
      <c r="C690" s="55">
        <v>7.1</v>
      </c>
      <c r="D690" s="56">
        <v>4.1741000000000001</v>
      </c>
      <c r="E690" s="57" t="s">
        <v>80</v>
      </c>
      <c r="G690" s="45"/>
      <c r="H690" s="63">
        <v>45604</v>
      </c>
      <c r="K690" s="44"/>
    </row>
    <row r="691" spans="1:11" s="46" customFormat="1" ht="15" x14ac:dyDescent="0.25">
      <c r="A691" s="54" t="s">
        <v>1411</v>
      </c>
      <c r="B691" s="46" t="s">
        <v>1412</v>
      </c>
      <c r="C691" s="55">
        <v>15.3</v>
      </c>
      <c r="D691" s="56">
        <v>13.3405</v>
      </c>
      <c r="E691" s="57" t="s">
        <v>80</v>
      </c>
      <c r="G691" s="45"/>
      <c r="H691" s="63">
        <v>45605</v>
      </c>
      <c r="K691" s="44"/>
    </row>
    <row r="692" spans="1:11" s="46" customFormat="1" ht="15" x14ac:dyDescent="0.25">
      <c r="A692" s="58" t="s">
        <v>1413</v>
      </c>
      <c r="B692" s="59" t="s">
        <v>1414</v>
      </c>
      <c r="C692" s="60">
        <v>11.4</v>
      </c>
      <c r="D692" s="61">
        <v>5.7702999999999998</v>
      </c>
      <c r="E692" s="62" t="s">
        <v>56</v>
      </c>
      <c r="G692" s="45"/>
      <c r="H692" s="63">
        <v>45606</v>
      </c>
      <c r="K692" s="44"/>
    </row>
    <row r="693" spans="1:11" s="46" customFormat="1" ht="15" x14ac:dyDescent="0.25">
      <c r="A693" s="54" t="s">
        <v>1415</v>
      </c>
      <c r="B693" s="46" t="s">
        <v>1416</v>
      </c>
      <c r="C693" s="55">
        <v>5</v>
      </c>
      <c r="D693" s="56">
        <v>2.3374999999999999</v>
      </c>
      <c r="E693" s="57" t="s">
        <v>93</v>
      </c>
      <c r="G693" s="45"/>
      <c r="H693" s="63">
        <v>45607</v>
      </c>
      <c r="K693" s="44"/>
    </row>
    <row r="694" spans="1:11" s="46" customFormat="1" ht="15" x14ac:dyDescent="0.25">
      <c r="A694" s="54" t="s">
        <v>1417</v>
      </c>
      <c r="B694" s="46" t="s">
        <v>1418</v>
      </c>
      <c r="C694" s="55">
        <v>2.9</v>
      </c>
      <c r="D694" s="56">
        <v>1.6766000000000001</v>
      </c>
      <c r="E694" s="57" t="s">
        <v>23</v>
      </c>
      <c r="G694" s="45"/>
      <c r="H694" s="63">
        <v>45608</v>
      </c>
      <c r="K694" s="44"/>
    </row>
    <row r="695" spans="1:11" s="46" customFormat="1" ht="15" x14ac:dyDescent="0.25">
      <c r="A695" s="54" t="s">
        <v>1419</v>
      </c>
      <c r="B695" s="46" t="s">
        <v>1420</v>
      </c>
      <c r="C695" s="55">
        <v>7.6</v>
      </c>
      <c r="D695" s="56">
        <v>3.8327</v>
      </c>
      <c r="E695" s="57" t="s">
        <v>56</v>
      </c>
      <c r="G695" s="45"/>
      <c r="H695" s="63">
        <v>45609</v>
      </c>
      <c r="K695" s="44"/>
    </row>
    <row r="696" spans="1:11" s="46" customFormat="1" ht="15" x14ac:dyDescent="0.25">
      <c r="A696" s="54" t="s">
        <v>1421</v>
      </c>
      <c r="B696" s="46" t="s">
        <v>1422</v>
      </c>
      <c r="C696" s="55">
        <v>5.5</v>
      </c>
      <c r="D696" s="56">
        <v>2.33</v>
      </c>
      <c r="E696" s="57" t="s">
        <v>56</v>
      </c>
      <c r="G696" s="45"/>
      <c r="H696" s="63">
        <v>45610</v>
      </c>
      <c r="K696" s="44"/>
    </row>
    <row r="697" spans="1:11" s="46" customFormat="1" ht="15" x14ac:dyDescent="0.25">
      <c r="A697" s="58" t="s">
        <v>1423</v>
      </c>
      <c r="B697" s="59" t="s">
        <v>1424</v>
      </c>
      <c r="C697" s="60">
        <v>4.2</v>
      </c>
      <c r="D697" s="61">
        <v>1.8569</v>
      </c>
      <c r="E697" s="62" t="s">
        <v>56</v>
      </c>
      <c r="G697" s="45"/>
      <c r="H697" s="63">
        <v>45611</v>
      </c>
      <c r="K697" s="44"/>
    </row>
    <row r="698" spans="1:11" s="46" customFormat="1" ht="15" x14ac:dyDescent="0.25">
      <c r="A698" s="54" t="s">
        <v>1425</v>
      </c>
      <c r="B698" s="46" t="s">
        <v>1426</v>
      </c>
      <c r="C698" s="55">
        <v>4.8</v>
      </c>
      <c r="D698" s="56">
        <v>1.6857</v>
      </c>
      <c r="E698" s="57" t="s">
        <v>56</v>
      </c>
      <c r="G698" s="45"/>
      <c r="H698" s="63">
        <v>45612</v>
      </c>
      <c r="K698" s="44"/>
    </row>
    <row r="699" spans="1:11" s="46" customFormat="1" ht="15" x14ac:dyDescent="0.25">
      <c r="A699" s="54" t="s">
        <v>1427</v>
      </c>
      <c r="B699" s="46" t="s">
        <v>1428</v>
      </c>
      <c r="C699" s="55">
        <v>3.6</v>
      </c>
      <c r="D699" s="56">
        <v>0.9899</v>
      </c>
      <c r="E699" s="57" t="s">
        <v>56</v>
      </c>
      <c r="G699" s="45"/>
      <c r="H699" s="63">
        <v>45613</v>
      </c>
      <c r="K699" s="44"/>
    </row>
    <row r="700" spans="1:11" s="46" customFormat="1" ht="15" x14ac:dyDescent="0.25">
      <c r="A700" s="54" t="s">
        <v>1429</v>
      </c>
      <c r="B700" s="46" t="s">
        <v>1430</v>
      </c>
      <c r="C700" s="55">
        <v>2.8</v>
      </c>
      <c r="D700" s="56">
        <v>0.83250000000000002</v>
      </c>
      <c r="E700" s="57" t="s">
        <v>56</v>
      </c>
      <c r="G700" s="45"/>
      <c r="H700" s="63">
        <v>45614</v>
      </c>
      <c r="K700" s="44"/>
    </row>
    <row r="701" spans="1:11" s="46" customFormat="1" ht="15" x14ac:dyDescent="0.25">
      <c r="A701" s="54" t="s">
        <v>1431</v>
      </c>
      <c r="B701" s="46" t="s">
        <v>1432</v>
      </c>
      <c r="C701" s="55">
        <v>3.7</v>
      </c>
      <c r="D701" s="56">
        <v>1.7132000000000001</v>
      </c>
      <c r="E701" s="57" t="s">
        <v>56</v>
      </c>
      <c r="G701" s="45"/>
      <c r="H701" s="63">
        <v>45615</v>
      </c>
      <c r="K701" s="44"/>
    </row>
    <row r="702" spans="1:11" s="46" customFormat="1" ht="15" x14ac:dyDescent="0.25">
      <c r="A702" s="58" t="s">
        <v>1433</v>
      </c>
      <c r="B702" s="59" t="s">
        <v>1434</v>
      </c>
      <c r="C702" s="60">
        <v>2.2999999999999998</v>
      </c>
      <c r="D702" s="61">
        <v>0.65269999999999995</v>
      </c>
      <c r="E702" s="62" t="s">
        <v>56</v>
      </c>
      <c r="G702" s="45"/>
      <c r="H702" s="63">
        <v>45616</v>
      </c>
      <c r="K702" s="44"/>
    </row>
    <row r="703" spans="1:11" s="46" customFormat="1" ht="15" x14ac:dyDescent="0.25">
      <c r="A703" s="54" t="s">
        <v>1435</v>
      </c>
      <c r="B703" s="46" t="s">
        <v>1436</v>
      </c>
      <c r="C703" s="55">
        <v>8.1999999999999993</v>
      </c>
      <c r="D703" s="56">
        <v>3.4228999999999998</v>
      </c>
      <c r="E703" s="57" t="s">
        <v>56</v>
      </c>
      <c r="G703" s="45"/>
      <c r="H703" s="63">
        <v>45617</v>
      </c>
      <c r="K703" s="44"/>
    </row>
    <row r="704" spans="1:11" s="46" customFormat="1" ht="15" x14ac:dyDescent="0.25">
      <c r="A704" s="54" t="s">
        <v>1437</v>
      </c>
      <c r="B704" s="46" t="s">
        <v>1438</v>
      </c>
      <c r="C704" s="55">
        <v>3.2</v>
      </c>
      <c r="D704" s="56">
        <v>1.1056999999999999</v>
      </c>
      <c r="E704" s="57" t="s">
        <v>56</v>
      </c>
      <c r="G704" s="45"/>
      <c r="H704" s="63">
        <v>45618</v>
      </c>
      <c r="K704" s="44"/>
    </row>
    <row r="705" spans="1:11" s="46" customFormat="1" ht="15" x14ac:dyDescent="0.25">
      <c r="A705" s="54" t="s">
        <v>1439</v>
      </c>
      <c r="B705" s="46" t="s">
        <v>1440</v>
      </c>
      <c r="C705" s="55">
        <v>2.2000000000000002</v>
      </c>
      <c r="D705" s="56">
        <v>0.6774</v>
      </c>
      <c r="E705" s="57" t="s">
        <v>56</v>
      </c>
      <c r="G705" s="45"/>
      <c r="H705" s="63">
        <v>45619</v>
      </c>
      <c r="K705" s="44"/>
    </row>
    <row r="706" spans="1:11" s="46" customFormat="1" ht="15" x14ac:dyDescent="0.25">
      <c r="A706" s="54" t="s">
        <v>1441</v>
      </c>
      <c r="B706" s="46" t="s">
        <v>1442</v>
      </c>
      <c r="C706" s="55">
        <v>14.5</v>
      </c>
      <c r="D706" s="56">
        <v>7.1151999999999997</v>
      </c>
      <c r="E706" s="57" t="s">
        <v>56</v>
      </c>
      <c r="G706" s="45"/>
      <c r="H706" s="63">
        <v>45620</v>
      </c>
      <c r="K706" s="44"/>
    </row>
    <row r="707" spans="1:11" s="46" customFormat="1" ht="15" x14ac:dyDescent="0.25">
      <c r="A707" s="58" t="s">
        <v>1443</v>
      </c>
      <c r="B707" s="59" t="s">
        <v>1444</v>
      </c>
      <c r="C707" s="60">
        <v>5</v>
      </c>
      <c r="D707" s="61">
        <v>2.0987</v>
      </c>
      <c r="E707" s="62" t="s">
        <v>56</v>
      </c>
      <c r="G707" s="45"/>
      <c r="H707" s="63">
        <v>45621</v>
      </c>
      <c r="K707" s="44"/>
    </row>
    <row r="708" spans="1:11" s="46" customFormat="1" ht="15" x14ac:dyDescent="0.25">
      <c r="A708" s="54" t="s">
        <v>1445</v>
      </c>
      <c r="B708" s="46" t="s">
        <v>1446</v>
      </c>
      <c r="C708" s="55">
        <v>3.4</v>
      </c>
      <c r="D708" s="56">
        <v>1.1337999999999999</v>
      </c>
      <c r="E708" s="57" t="s">
        <v>56</v>
      </c>
      <c r="G708" s="45"/>
      <c r="H708" s="63">
        <v>45622</v>
      </c>
      <c r="K708" s="44"/>
    </row>
    <row r="709" spans="1:11" s="46" customFormat="1" ht="15" x14ac:dyDescent="0.25">
      <c r="A709" s="54" t="s">
        <v>1447</v>
      </c>
      <c r="B709" s="46" t="s">
        <v>1448</v>
      </c>
      <c r="C709" s="55">
        <v>7.3</v>
      </c>
      <c r="D709" s="56">
        <v>5.9541000000000004</v>
      </c>
      <c r="E709" s="57" t="s">
        <v>80</v>
      </c>
      <c r="G709" s="45"/>
      <c r="H709" s="63">
        <v>45623</v>
      </c>
      <c r="K709" s="44"/>
    </row>
    <row r="710" spans="1:11" s="46" customFormat="1" ht="15" x14ac:dyDescent="0.25">
      <c r="A710" s="54" t="s">
        <v>1449</v>
      </c>
      <c r="B710" s="46" t="s">
        <v>1450</v>
      </c>
      <c r="C710" s="55">
        <v>3.2</v>
      </c>
      <c r="D710" s="56">
        <v>0.81710000000000005</v>
      </c>
      <c r="E710" s="57" t="s">
        <v>56</v>
      </c>
      <c r="G710" s="45"/>
      <c r="H710" s="63">
        <v>45624</v>
      </c>
      <c r="K710" s="44"/>
    </row>
    <row r="711" spans="1:11" s="46" customFormat="1" ht="15" x14ac:dyDescent="0.25">
      <c r="A711" s="54" t="s">
        <v>1451</v>
      </c>
      <c r="B711" s="46" t="s">
        <v>1452</v>
      </c>
      <c r="C711" s="55">
        <v>3.8</v>
      </c>
      <c r="D711" s="56">
        <v>0.44650000000000001</v>
      </c>
      <c r="E711" s="57" t="s">
        <v>56</v>
      </c>
      <c r="G711" s="45"/>
      <c r="H711" s="63">
        <v>45625</v>
      </c>
      <c r="K711" s="44"/>
    </row>
    <row r="712" spans="1:11" s="46" customFormat="1" ht="15" x14ac:dyDescent="0.25">
      <c r="A712" s="58" t="s">
        <v>1453</v>
      </c>
      <c r="B712" s="59" t="s">
        <v>1454</v>
      </c>
      <c r="C712" s="60">
        <v>4</v>
      </c>
      <c r="D712" s="61">
        <v>0.49630000000000002</v>
      </c>
      <c r="E712" s="62" t="s">
        <v>56</v>
      </c>
      <c r="G712" s="45"/>
      <c r="H712" s="63">
        <v>45626</v>
      </c>
      <c r="K712" s="44"/>
    </row>
    <row r="713" spans="1:11" s="46" customFormat="1" ht="15" x14ac:dyDescent="0.25">
      <c r="A713" s="54" t="s">
        <v>1455</v>
      </c>
      <c r="B713" s="46" t="s">
        <v>1456</v>
      </c>
      <c r="C713" s="55">
        <v>4.5999999999999996</v>
      </c>
      <c r="D713" s="56">
        <v>0.62860000000000005</v>
      </c>
      <c r="E713" s="57" t="s">
        <v>56</v>
      </c>
      <c r="G713" s="45"/>
      <c r="H713" s="63">
        <v>45627</v>
      </c>
      <c r="K713" s="44"/>
    </row>
    <row r="714" spans="1:11" s="46" customFormat="1" ht="15" x14ac:dyDescent="0.25">
      <c r="A714" s="54" t="s">
        <v>1457</v>
      </c>
      <c r="B714" s="46" t="s">
        <v>1458</v>
      </c>
      <c r="C714" s="55">
        <v>2.6</v>
      </c>
      <c r="D714" s="56">
        <v>0.62690000000000001</v>
      </c>
      <c r="E714" s="57" t="s">
        <v>56</v>
      </c>
      <c r="G714" s="45"/>
      <c r="H714" s="63">
        <v>45628</v>
      </c>
      <c r="K714" s="44"/>
    </row>
    <row r="715" spans="1:11" s="46" customFormat="1" ht="15" x14ac:dyDescent="0.25">
      <c r="A715" s="54" t="s">
        <v>1459</v>
      </c>
      <c r="B715" s="46" t="s">
        <v>1460</v>
      </c>
      <c r="C715" s="55">
        <v>5.5</v>
      </c>
      <c r="D715" s="56">
        <v>0.65239999999999998</v>
      </c>
      <c r="E715" s="57" t="s">
        <v>56</v>
      </c>
      <c r="G715" s="45"/>
      <c r="H715" s="63">
        <v>45629</v>
      </c>
      <c r="K715" s="44"/>
    </row>
    <row r="716" spans="1:11" s="46" customFormat="1" ht="15" x14ac:dyDescent="0.25">
      <c r="A716" s="54" t="s">
        <v>1461</v>
      </c>
      <c r="B716" s="46" t="s">
        <v>1462</v>
      </c>
      <c r="C716" s="55">
        <v>2</v>
      </c>
      <c r="D716" s="56">
        <v>0.52790000000000004</v>
      </c>
      <c r="E716" s="57" t="s">
        <v>56</v>
      </c>
      <c r="G716" s="45"/>
      <c r="H716" s="63">
        <v>45630</v>
      </c>
      <c r="K716" s="44"/>
    </row>
    <row r="717" spans="1:11" s="46" customFormat="1" ht="15" x14ac:dyDescent="0.25">
      <c r="A717" s="58" t="s">
        <v>1463</v>
      </c>
      <c r="B717" s="59" t="s">
        <v>1464</v>
      </c>
      <c r="C717" s="60">
        <v>7.2</v>
      </c>
      <c r="D717" s="61">
        <v>1.3154999999999999</v>
      </c>
      <c r="E717" s="62" t="s">
        <v>56</v>
      </c>
      <c r="G717" s="45"/>
      <c r="H717" s="63">
        <v>45631</v>
      </c>
      <c r="K717" s="44"/>
    </row>
    <row r="718" spans="1:11" s="46" customFormat="1" ht="15" x14ac:dyDescent="0.25">
      <c r="A718" s="54" t="s">
        <v>1465</v>
      </c>
      <c r="B718" s="46" t="s">
        <v>1466</v>
      </c>
      <c r="C718" s="55">
        <v>2.2000000000000002</v>
      </c>
      <c r="D718" s="56">
        <v>0.59140000000000004</v>
      </c>
      <c r="E718" s="57" t="s">
        <v>56</v>
      </c>
      <c r="G718" s="45"/>
      <c r="H718" s="63">
        <v>45632</v>
      </c>
      <c r="K718" s="44"/>
    </row>
    <row r="719" spans="1:11" s="46" customFormat="1" ht="15" x14ac:dyDescent="0.25">
      <c r="A719" s="54" t="s">
        <v>1467</v>
      </c>
      <c r="B719" s="46" t="s">
        <v>1468</v>
      </c>
      <c r="C719" s="55">
        <v>7.2</v>
      </c>
      <c r="D719" s="56">
        <v>2.1808000000000001</v>
      </c>
      <c r="E719" s="57" t="s">
        <v>80</v>
      </c>
      <c r="G719" s="45"/>
      <c r="H719" s="63">
        <v>45633</v>
      </c>
      <c r="K719" s="44"/>
    </row>
    <row r="720" spans="1:11" s="46" customFormat="1" ht="15" x14ac:dyDescent="0.25">
      <c r="A720" s="54" t="s">
        <v>1469</v>
      </c>
      <c r="B720" s="46" t="s">
        <v>1470</v>
      </c>
      <c r="C720" s="55">
        <v>5.0999999999999996</v>
      </c>
      <c r="D720" s="56">
        <v>1.5934999999999999</v>
      </c>
      <c r="E720" s="57" t="s">
        <v>56</v>
      </c>
      <c r="G720" s="45"/>
      <c r="H720" s="63">
        <v>45634</v>
      </c>
      <c r="K720" s="44"/>
    </row>
    <row r="721" spans="1:11" s="46" customFormat="1" ht="15" x14ac:dyDescent="0.25">
      <c r="A721" s="54" t="s">
        <v>1471</v>
      </c>
      <c r="B721" s="46" t="s">
        <v>1472</v>
      </c>
      <c r="C721" s="55">
        <v>3.9</v>
      </c>
      <c r="D721" s="56">
        <v>0.78359999999999996</v>
      </c>
      <c r="E721" s="57" t="s">
        <v>56</v>
      </c>
      <c r="G721" s="45"/>
      <c r="H721" s="63">
        <v>45635</v>
      </c>
      <c r="K721" s="44"/>
    </row>
    <row r="722" spans="1:11" s="46" customFormat="1" ht="15" x14ac:dyDescent="0.25">
      <c r="A722" s="58" t="s">
        <v>1473</v>
      </c>
      <c r="B722" s="59" t="s">
        <v>1474</v>
      </c>
      <c r="C722" s="60">
        <v>8.4</v>
      </c>
      <c r="D722" s="61">
        <v>6.4650999999999996</v>
      </c>
      <c r="E722" s="62" t="s">
        <v>80</v>
      </c>
      <c r="G722" s="45"/>
      <c r="H722" s="63">
        <v>45636</v>
      </c>
      <c r="K722" s="44"/>
    </row>
    <row r="723" spans="1:11" s="46" customFormat="1" ht="15" x14ac:dyDescent="0.25">
      <c r="A723" s="54" t="s">
        <v>1475</v>
      </c>
      <c r="B723" s="46" t="s">
        <v>1476</v>
      </c>
      <c r="C723" s="55">
        <v>3.3</v>
      </c>
      <c r="D723" s="56">
        <v>2.6027</v>
      </c>
      <c r="E723" s="57" t="s">
        <v>56</v>
      </c>
      <c r="G723" s="45"/>
      <c r="H723" s="63">
        <v>45637</v>
      </c>
      <c r="K723" s="44"/>
    </row>
    <row r="724" spans="1:11" s="46" customFormat="1" ht="15" x14ac:dyDescent="0.25">
      <c r="A724" s="54" t="s">
        <v>1477</v>
      </c>
      <c r="B724" s="46" t="s">
        <v>1478</v>
      </c>
      <c r="C724" s="55">
        <v>2.6</v>
      </c>
      <c r="D724" s="56">
        <v>1.159</v>
      </c>
      <c r="E724" s="57" t="s">
        <v>56</v>
      </c>
      <c r="G724" s="45"/>
      <c r="H724" s="63">
        <v>45638</v>
      </c>
      <c r="K724" s="44"/>
    </row>
    <row r="725" spans="1:11" s="46" customFormat="1" ht="15" x14ac:dyDescent="0.25">
      <c r="A725" s="54" t="s">
        <v>1479</v>
      </c>
      <c r="B725" s="46" t="s">
        <v>1480</v>
      </c>
      <c r="C725" s="55">
        <v>6.6</v>
      </c>
      <c r="D725" s="56">
        <v>5.6585999999999999</v>
      </c>
      <c r="E725" s="57" t="s">
        <v>80</v>
      </c>
      <c r="G725" s="45"/>
      <c r="H725" s="63">
        <v>45639</v>
      </c>
      <c r="K725" s="44"/>
    </row>
    <row r="726" spans="1:11" s="46" customFormat="1" ht="15" x14ac:dyDescent="0.25">
      <c r="A726" s="54" t="s">
        <v>1481</v>
      </c>
      <c r="B726" s="46" t="s">
        <v>1482</v>
      </c>
      <c r="C726" s="55">
        <v>3</v>
      </c>
      <c r="D726" s="56">
        <v>2.2852000000000001</v>
      </c>
      <c r="E726" s="57" t="s">
        <v>80</v>
      </c>
      <c r="G726" s="45"/>
      <c r="H726" s="63">
        <v>45640</v>
      </c>
      <c r="K726" s="44"/>
    </row>
    <row r="727" spans="1:11" s="46" customFormat="1" ht="15" x14ac:dyDescent="0.25">
      <c r="A727" s="58" t="s">
        <v>1483</v>
      </c>
      <c r="B727" s="59" t="s">
        <v>1484</v>
      </c>
      <c r="C727" s="60">
        <v>2.2999999999999998</v>
      </c>
      <c r="D727" s="61">
        <v>1.8939999999999999</v>
      </c>
      <c r="E727" s="62" t="s">
        <v>56</v>
      </c>
      <c r="G727" s="45"/>
      <c r="H727" s="63">
        <v>45641</v>
      </c>
      <c r="K727" s="44"/>
    </row>
    <row r="728" spans="1:11" s="46" customFormat="1" ht="15" x14ac:dyDescent="0.25">
      <c r="A728" s="54" t="s">
        <v>1485</v>
      </c>
      <c r="B728" s="46" t="s">
        <v>1486</v>
      </c>
      <c r="C728" s="55">
        <v>6.3</v>
      </c>
      <c r="D728" s="56">
        <v>3.2799</v>
      </c>
      <c r="E728" s="57" t="s">
        <v>56</v>
      </c>
      <c r="G728" s="45"/>
      <c r="H728" s="63">
        <v>45642</v>
      </c>
      <c r="K728" s="44"/>
    </row>
    <row r="729" spans="1:11" s="46" customFormat="1" ht="15" x14ac:dyDescent="0.25">
      <c r="A729" s="54" t="s">
        <v>1487</v>
      </c>
      <c r="B729" s="46" t="s">
        <v>1488</v>
      </c>
      <c r="C729" s="55">
        <v>4.0999999999999996</v>
      </c>
      <c r="D729" s="56">
        <v>2.5684999999999998</v>
      </c>
      <c r="E729" s="57" t="s">
        <v>56</v>
      </c>
      <c r="G729" s="45"/>
      <c r="H729" s="63">
        <v>45643</v>
      </c>
      <c r="K729" s="44"/>
    </row>
    <row r="730" spans="1:11" s="46" customFormat="1" ht="15" x14ac:dyDescent="0.25">
      <c r="A730" s="54" t="s">
        <v>1489</v>
      </c>
      <c r="B730" s="46" t="s">
        <v>1490</v>
      </c>
      <c r="C730" s="55">
        <v>2.2999999999999998</v>
      </c>
      <c r="D730" s="56">
        <v>1.3873</v>
      </c>
      <c r="E730" s="57" t="s">
        <v>56</v>
      </c>
      <c r="G730" s="45"/>
      <c r="H730" s="63">
        <v>45644</v>
      </c>
      <c r="K730" s="44"/>
    </row>
    <row r="731" spans="1:11" s="46" customFormat="1" ht="15" x14ac:dyDescent="0.25">
      <c r="A731" s="54" t="s">
        <v>1491</v>
      </c>
      <c r="B731" s="46" t="s">
        <v>1492</v>
      </c>
      <c r="C731" s="55">
        <v>3.9</v>
      </c>
      <c r="D731" s="56">
        <v>2.5182000000000002</v>
      </c>
      <c r="E731" s="57" t="s">
        <v>80</v>
      </c>
      <c r="G731" s="45"/>
      <c r="H731" s="63">
        <v>45645</v>
      </c>
      <c r="K731" s="44"/>
    </row>
    <row r="732" spans="1:11" s="46" customFormat="1" ht="15" x14ac:dyDescent="0.25">
      <c r="A732" s="58" t="s">
        <v>1493</v>
      </c>
      <c r="B732" s="59" t="s">
        <v>1494</v>
      </c>
      <c r="C732" s="60">
        <v>1.4</v>
      </c>
      <c r="D732" s="61">
        <v>0.79549999999999998</v>
      </c>
      <c r="E732" s="62" t="s">
        <v>56</v>
      </c>
      <c r="G732" s="45"/>
      <c r="H732" s="63">
        <v>45646</v>
      </c>
      <c r="K732" s="44"/>
    </row>
    <row r="733" spans="1:11" s="46" customFormat="1" ht="15" x14ac:dyDescent="0.25">
      <c r="A733" s="54" t="s">
        <v>1495</v>
      </c>
      <c r="B733" s="46" t="s">
        <v>1496</v>
      </c>
      <c r="C733" s="55">
        <v>3.6</v>
      </c>
      <c r="D733" s="56">
        <v>1.6713</v>
      </c>
      <c r="E733" s="57" t="s">
        <v>56</v>
      </c>
      <c r="G733" s="45"/>
      <c r="H733" s="63">
        <v>45647</v>
      </c>
      <c r="K733" s="44"/>
    </row>
    <row r="734" spans="1:11" s="46" customFormat="1" ht="15" x14ac:dyDescent="0.25">
      <c r="A734" s="54" t="s">
        <v>1497</v>
      </c>
      <c r="B734" s="46" t="s">
        <v>1498</v>
      </c>
      <c r="C734" s="55">
        <v>1.4</v>
      </c>
      <c r="D734" s="56">
        <v>0.6179</v>
      </c>
      <c r="E734" s="57" t="s">
        <v>56</v>
      </c>
      <c r="G734" s="45"/>
      <c r="H734" s="63">
        <v>45648</v>
      </c>
      <c r="K734" s="44"/>
    </row>
    <row r="735" spans="1:11" s="46" customFormat="1" ht="15" x14ac:dyDescent="0.25">
      <c r="A735" s="54" t="s">
        <v>1499</v>
      </c>
      <c r="B735" s="46" t="s">
        <v>1500</v>
      </c>
      <c r="C735" s="55">
        <v>3</v>
      </c>
      <c r="D735" s="56">
        <v>1.5923</v>
      </c>
      <c r="E735" s="57" t="s">
        <v>56</v>
      </c>
      <c r="G735" s="45"/>
      <c r="H735" s="63">
        <v>45649</v>
      </c>
      <c r="K735" s="44"/>
    </row>
    <row r="736" spans="1:11" s="46" customFormat="1" ht="15" x14ac:dyDescent="0.25">
      <c r="A736" s="54" t="s">
        <v>1501</v>
      </c>
      <c r="B736" s="46" t="s">
        <v>1502</v>
      </c>
      <c r="C736" s="55">
        <v>2.2000000000000002</v>
      </c>
      <c r="D736" s="56">
        <v>0.71489999999999998</v>
      </c>
      <c r="E736" s="57" t="s">
        <v>56</v>
      </c>
      <c r="G736" s="45"/>
      <c r="H736" s="63">
        <v>45650</v>
      </c>
      <c r="K736" s="44"/>
    </row>
    <row r="737" spans="1:11" s="46" customFormat="1" ht="15" x14ac:dyDescent="0.25">
      <c r="A737" s="58" t="s">
        <v>1503</v>
      </c>
      <c r="B737" s="59" t="s">
        <v>1504</v>
      </c>
      <c r="C737" s="60">
        <v>3.5</v>
      </c>
      <c r="D737" s="61">
        <v>1.484</v>
      </c>
      <c r="E737" s="62" t="s">
        <v>56</v>
      </c>
      <c r="G737" s="45"/>
      <c r="H737" s="63">
        <v>45651</v>
      </c>
      <c r="K737" s="44"/>
    </row>
    <row r="738" spans="1:11" s="46" customFormat="1" ht="15" x14ac:dyDescent="0.25">
      <c r="A738" s="54" t="s">
        <v>1505</v>
      </c>
      <c r="B738" s="46" t="s">
        <v>1506</v>
      </c>
      <c r="C738" s="55">
        <v>2.9</v>
      </c>
      <c r="D738" s="56">
        <v>1.0619000000000001</v>
      </c>
      <c r="E738" s="57" t="s">
        <v>56</v>
      </c>
      <c r="G738" s="45"/>
      <c r="H738" s="63">
        <v>45652</v>
      </c>
      <c r="K738" s="44"/>
    </row>
    <row r="739" spans="1:11" s="46" customFormat="1" ht="15" x14ac:dyDescent="0.25">
      <c r="A739" s="54" t="s">
        <v>1507</v>
      </c>
      <c r="B739" s="46" t="s">
        <v>1508</v>
      </c>
      <c r="C739" s="55">
        <v>2.6</v>
      </c>
      <c r="D739" s="56">
        <v>0.78139999999999998</v>
      </c>
      <c r="E739" s="57" t="s">
        <v>56</v>
      </c>
      <c r="G739" s="45"/>
      <c r="H739" s="63">
        <v>45653</v>
      </c>
      <c r="K739" s="44"/>
    </row>
    <row r="740" spans="1:11" s="46" customFormat="1" ht="15" x14ac:dyDescent="0.25">
      <c r="A740" s="54" t="s">
        <v>1509</v>
      </c>
      <c r="B740" s="46" t="s">
        <v>1510</v>
      </c>
      <c r="C740" s="55">
        <v>4.4000000000000004</v>
      </c>
      <c r="D740" s="56">
        <v>1.4006000000000001</v>
      </c>
      <c r="E740" s="57" t="s">
        <v>56</v>
      </c>
      <c r="G740" s="45"/>
      <c r="H740" s="63">
        <v>45654</v>
      </c>
      <c r="K740" s="44"/>
    </row>
    <row r="741" spans="1:11" s="46" customFormat="1" ht="15" x14ac:dyDescent="0.25">
      <c r="A741" s="54" t="s">
        <v>1511</v>
      </c>
      <c r="B741" s="46" t="s">
        <v>1512</v>
      </c>
      <c r="C741" s="55">
        <v>2.9</v>
      </c>
      <c r="D741" s="56">
        <v>1.0049999999999999</v>
      </c>
      <c r="E741" s="57" t="s">
        <v>56</v>
      </c>
      <c r="G741" s="45"/>
      <c r="H741" s="63">
        <v>45655</v>
      </c>
      <c r="K741" s="44"/>
    </row>
    <row r="742" spans="1:11" s="46" customFormat="1" ht="15" x14ac:dyDescent="0.25">
      <c r="A742" s="58" t="s">
        <v>1513</v>
      </c>
      <c r="B742" s="59" t="s">
        <v>1514</v>
      </c>
      <c r="C742" s="60">
        <v>24</v>
      </c>
      <c r="D742" s="61">
        <v>31.859300000000001</v>
      </c>
      <c r="E742" s="62" t="s">
        <v>80</v>
      </c>
      <c r="G742" s="45"/>
      <c r="H742" s="63">
        <v>45656</v>
      </c>
      <c r="K742" s="44"/>
    </row>
    <row r="743" spans="1:11" s="46" customFormat="1" ht="15" x14ac:dyDescent="0.25">
      <c r="A743" s="54" t="s">
        <v>1515</v>
      </c>
      <c r="B743" s="46" t="s">
        <v>1516</v>
      </c>
      <c r="C743" s="55">
        <v>14.9</v>
      </c>
      <c r="D743" s="56">
        <v>7.6936999999999998</v>
      </c>
      <c r="E743" s="57" t="s">
        <v>56</v>
      </c>
      <c r="G743" s="45"/>
      <c r="H743" s="63">
        <v>45657</v>
      </c>
      <c r="K743" s="44"/>
    </row>
    <row r="744" spans="1:11" s="46" customFormat="1" ht="15" x14ac:dyDescent="0.25">
      <c r="A744" s="54" t="s">
        <v>1517</v>
      </c>
      <c r="B744" s="46" t="s">
        <v>1518</v>
      </c>
      <c r="C744" s="55">
        <v>6.1</v>
      </c>
      <c r="D744" s="56">
        <v>4.9618000000000002</v>
      </c>
      <c r="E744" s="57" t="s">
        <v>80</v>
      </c>
      <c r="G744" s="45"/>
      <c r="H744" s="63">
        <v>45658</v>
      </c>
      <c r="K744" s="44"/>
    </row>
    <row r="745" spans="1:11" s="46" customFormat="1" ht="15" x14ac:dyDescent="0.25">
      <c r="A745" s="54" t="s">
        <v>1519</v>
      </c>
      <c r="B745" s="46" t="s">
        <v>1520</v>
      </c>
      <c r="C745" s="55">
        <v>3</v>
      </c>
      <c r="D745" s="56">
        <v>5.9992000000000001</v>
      </c>
      <c r="E745" s="57" t="s">
        <v>80</v>
      </c>
      <c r="G745" s="45"/>
      <c r="H745" s="63">
        <v>45659</v>
      </c>
      <c r="K745" s="44"/>
    </row>
    <row r="746" spans="1:11" s="46" customFormat="1" ht="15" x14ac:dyDescent="0.25">
      <c r="A746" s="54" t="s">
        <v>1521</v>
      </c>
      <c r="B746" s="46" t="s">
        <v>1522</v>
      </c>
      <c r="C746" s="55">
        <v>4.9000000000000004</v>
      </c>
      <c r="D746" s="56">
        <v>3.4056000000000002</v>
      </c>
      <c r="E746" s="57" t="s">
        <v>80</v>
      </c>
      <c r="G746" s="45"/>
      <c r="H746" s="63">
        <v>45660</v>
      </c>
      <c r="K746" s="44"/>
    </row>
    <row r="747" spans="1:11" s="46" customFormat="1" ht="15" x14ac:dyDescent="0.25">
      <c r="A747" s="58" t="s">
        <v>1523</v>
      </c>
      <c r="B747" s="59" t="s">
        <v>1524</v>
      </c>
      <c r="C747" s="60">
        <v>3.9</v>
      </c>
      <c r="D747" s="61">
        <v>1.8642000000000001</v>
      </c>
      <c r="E747" s="62" t="s">
        <v>56</v>
      </c>
      <c r="G747" s="45"/>
      <c r="H747" s="63">
        <v>45661</v>
      </c>
      <c r="K747" s="44"/>
    </row>
    <row r="748" spans="1:11" s="46" customFormat="1" ht="15" x14ac:dyDescent="0.25">
      <c r="A748" s="54" t="s">
        <v>1525</v>
      </c>
      <c r="B748" s="46" t="s">
        <v>1526</v>
      </c>
      <c r="C748" s="55">
        <v>6.3</v>
      </c>
      <c r="D748" s="56">
        <v>5.59</v>
      </c>
      <c r="E748" s="57" t="s">
        <v>80</v>
      </c>
      <c r="G748" s="45"/>
      <c r="H748" s="63">
        <v>45662</v>
      </c>
      <c r="K748" s="44"/>
    </row>
    <row r="749" spans="1:11" s="46" customFormat="1" ht="15" x14ac:dyDescent="0.25">
      <c r="A749" s="54" t="s">
        <v>1527</v>
      </c>
      <c r="B749" s="46" t="s">
        <v>1528</v>
      </c>
      <c r="C749" s="55">
        <v>4.0999999999999996</v>
      </c>
      <c r="D749" s="56">
        <v>2.77</v>
      </c>
      <c r="E749" s="57" t="s">
        <v>56</v>
      </c>
      <c r="G749" s="45"/>
      <c r="H749" s="63">
        <v>45663</v>
      </c>
      <c r="K749" s="44"/>
    </row>
    <row r="750" spans="1:11" s="46" customFormat="1" ht="15" x14ac:dyDescent="0.25">
      <c r="A750" s="54" t="s">
        <v>1529</v>
      </c>
      <c r="B750" s="46" t="s">
        <v>1530</v>
      </c>
      <c r="C750" s="55">
        <v>3.4</v>
      </c>
      <c r="D750" s="56">
        <v>1.6661999999999999</v>
      </c>
      <c r="E750" s="57" t="s">
        <v>56</v>
      </c>
      <c r="G750" s="45"/>
      <c r="H750" s="63">
        <v>45664</v>
      </c>
      <c r="K750" s="44"/>
    </row>
    <row r="751" spans="1:11" s="46" customFormat="1" ht="15" x14ac:dyDescent="0.25">
      <c r="A751" s="54" t="s">
        <v>1531</v>
      </c>
      <c r="B751" s="46" t="s">
        <v>1532</v>
      </c>
      <c r="C751" s="55">
        <v>0</v>
      </c>
      <c r="D751" s="56">
        <v>0</v>
      </c>
      <c r="E751" s="57" t="s">
        <v>1533</v>
      </c>
      <c r="G751" s="45"/>
      <c r="H751" s="63">
        <v>45665</v>
      </c>
      <c r="K751" s="44"/>
    </row>
    <row r="752" spans="1:11" s="46" customFormat="1" ht="15" x14ac:dyDescent="0.25">
      <c r="A752" s="58" t="s">
        <v>1534</v>
      </c>
      <c r="B752" s="59" t="s">
        <v>1535</v>
      </c>
      <c r="C752" s="60">
        <v>0</v>
      </c>
      <c r="D752" s="61">
        <v>0</v>
      </c>
      <c r="E752" s="62" t="s">
        <v>1533</v>
      </c>
      <c r="G752" s="45"/>
      <c r="H752" s="63">
        <v>45666</v>
      </c>
      <c r="K752" s="44"/>
    </row>
    <row r="753" spans="1:11" s="46" customFormat="1" ht="15" x14ac:dyDescent="0.25">
      <c r="A753" s="54" t="s">
        <v>1536</v>
      </c>
      <c r="B753" s="46" t="s">
        <v>1537</v>
      </c>
      <c r="C753" s="55">
        <v>4.3</v>
      </c>
      <c r="D753" s="56">
        <v>1.6221000000000001</v>
      </c>
      <c r="E753" s="57" t="s">
        <v>56</v>
      </c>
      <c r="G753" s="45"/>
      <c r="H753" s="63">
        <v>45667</v>
      </c>
      <c r="K753" s="44"/>
    </row>
    <row r="754" spans="1:11" s="46" customFormat="1" ht="15" x14ac:dyDescent="0.25">
      <c r="A754" s="54" t="s">
        <v>1538</v>
      </c>
      <c r="B754" s="46" t="s">
        <v>1539</v>
      </c>
      <c r="C754" s="55">
        <v>2.7</v>
      </c>
      <c r="D754" s="56">
        <v>1.0390999999999999</v>
      </c>
      <c r="E754" s="57" t="s">
        <v>56</v>
      </c>
      <c r="G754" s="45"/>
      <c r="H754" s="63">
        <v>45668</v>
      </c>
      <c r="K754" s="44"/>
    </row>
    <row r="755" spans="1:11" s="46" customFormat="1" ht="15" x14ac:dyDescent="0.25">
      <c r="A755" s="54" t="s">
        <v>1540</v>
      </c>
      <c r="B755" s="46" t="s">
        <v>1541</v>
      </c>
      <c r="C755" s="55">
        <v>8.9</v>
      </c>
      <c r="D755" s="56">
        <v>4.4265999999999996</v>
      </c>
      <c r="E755" s="57" t="s">
        <v>56</v>
      </c>
      <c r="G755" s="45"/>
      <c r="H755" s="63">
        <v>45669</v>
      </c>
      <c r="K755" s="44"/>
    </row>
    <row r="756" spans="1:11" s="46" customFormat="1" ht="15" x14ac:dyDescent="0.25">
      <c r="A756" s="54" t="s">
        <v>1542</v>
      </c>
      <c r="B756" s="46" t="s">
        <v>1543</v>
      </c>
      <c r="C756" s="55">
        <v>3.2</v>
      </c>
      <c r="D756" s="56">
        <v>0.96699999999999997</v>
      </c>
      <c r="E756" s="57" t="s">
        <v>80</v>
      </c>
      <c r="G756" s="45"/>
      <c r="H756" s="63">
        <v>45670</v>
      </c>
      <c r="K756" s="44"/>
    </row>
    <row r="757" spans="1:11" s="46" customFormat="1" ht="15" x14ac:dyDescent="0.25">
      <c r="A757" s="58" t="s">
        <v>1544</v>
      </c>
      <c r="B757" s="59" t="s">
        <v>1545</v>
      </c>
      <c r="C757" s="60">
        <v>2.6</v>
      </c>
      <c r="D757" s="61">
        <v>0.66690000000000005</v>
      </c>
      <c r="E757" s="62" t="s">
        <v>56</v>
      </c>
      <c r="G757" s="45"/>
      <c r="H757" s="63">
        <v>45671</v>
      </c>
      <c r="K757" s="44"/>
    </row>
    <row r="758" spans="1:11" s="46" customFormat="1" ht="15" x14ac:dyDescent="0.25">
      <c r="A758" s="54" t="s">
        <v>1546</v>
      </c>
      <c r="B758" s="46" t="s">
        <v>1547</v>
      </c>
      <c r="C758" s="55">
        <v>12.3</v>
      </c>
      <c r="D758" s="56">
        <v>9.3388000000000009</v>
      </c>
      <c r="E758" s="57" t="s">
        <v>56</v>
      </c>
      <c r="G758" s="45"/>
      <c r="H758" s="63">
        <v>45672</v>
      </c>
      <c r="K758" s="44"/>
    </row>
    <row r="759" spans="1:11" s="46" customFormat="1" ht="15" x14ac:dyDescent="0.25">
      <c r="A759" s="54" t="s">
        <v>1548</v>
      </c>
      <c r="B759" s="46" t="s">
        <v>1549</v>
      </c>
      <c r="C759" s="55">
        <v>7</v>
      </c>
      <c r="D759" s="56">
        <v>5.9241000000000001</v>
      </c>
      <c r="E759" s="57" t="s">
        <v>56</v>
      </c>
      <c r="G759" s="45"/>
      <c r="H759" s="63">
        <v>45673</v>
      </c>
      <c r="K759" s="44"/>
    </row>
    <row r="760" spans="1:11" s="46" customFormat="1" ht="15" x14ac:dyDescent="0.25">
      <c r="A760" s="54" t="s">
        <v>1550</v>
      </c>
      <c r="B760" s="46" t="s">
        <v>1551</v>
      </c>
      <c r="C760" s="55">
        <v>8.8000000000000007</v>
      </c>
      <c r="D760" s="56">
        <v>7.4996</v>
      </c>
      <c r="E760" s="57" t="s">
        <v>56</v>
      </c>
      <c r="G760" s="45"/>
      <c r="H760" s="63">
        <v>45674</v>
      </c>
      <c r="K760" s="44"/>
    </row>
    <row r="761" spans="1:11" s="46" customFormat="1" ht="15" x14ac:dyDescent="0.25">
      <c r="A761" s="54" t="s">
        <v>1552</v>
      </c>
      <c r="B761" s="46" t="s">
        <v>1553</v>
      </c>
      <c r="C761" s="55">
        <v>5.3</v>
      </c>
      <c r="D761" s="56">
        <v>4.1807999999999996</v>
      </c>
      <c r="E761" s="57" t="s">
        <v>135</v>
      </c>
      <c r="G761" s="45"/>
      <c r="H761" s="63">
        <v>45675</v>
      </c>
      <c r="K761" s="44"/>
    </row>
    <row r="762" spans="1:11" s="46" customFormat="1" ht="15" x14ac:dyDescent="0.25">
      <c r="A762" s="58" t="s">
        <v>1554</v>
      </c>
      <c r="B762" s="59" t="s">
        <v>1555</v>
      </c>
      <c r="C762" s="60">
        <v>3.8</v>
      </c>
      <c r="D762" s="61">
        <v>2.9988000000000001</v>
      </c>
      <c r="E762" s="62" t="s">
        <v>217</v>
      </c>
      <c r="G762" s="45"/>
      <c r="H762" s="63">
        <v>45676</v>
      </c>
      <c r="K762" s="44"/>
    </row>
    <row r="763" spans="1:11" s="46" customFormat="1" ht="15" x14ac:dyDescent="0.25">
      <c r="A763" s="54" t="s">
        <v>1556</v>
      </c>
      <c r="B763" s="46" t="s">
        <v>1557</v>
      </c>
      <c r="C763" s="55">
        <v>5</v>
      </c>
      <c r="D763" s="56">
        <v>3.2168999999999999</v>
      </c>
      <c r="E763" s="57" t="s">
        <v>56</v>
      </c>
      <c r="G763" s="45"/>
      <c r="H763" s="63">
        <v>45677</v>
      </c>
      <c r="K763" s="44"/>
    </row>
    <row r="764" spans="1:11" s="46" customFormat="1" ht="15" x14ac:dyDescent="0.25">
      <c r="A764" s="54" t="s">
        <v>1558</v>
      </c>
      <c r="B764" s="46" t="s">
        <v>1559</v>
      </c>
      <c r="C764" s="55">
        <v>3.7</v>
      </c>
      <c r="D764" s="56">
        <v>1.6609</v>
      </c>
      <c r="E764" s="57" t="s">
        <v>56</v>
      </c>
      <c r="G764" s="45"/>
      <c r="H764" s="63">
        <v>45678</v>
      </c>
      <c r="K764" s="44"/>
    </row>
    <row r="765" spans="1:11" s="46" customFormat="1" ht="15" x14ac:dyDescent="0.25">
      <c r="A765" s="66" t="s">
        <v>1560</v>
      </c>
      <c r="B765" s="67" t="s">
        <v>1561</v>
      </c>
      <c r="C765" s="68">
        <v>2.5</v>
      </c>
      <c r="D765" s="69">
        <v>1.4489000000000001</v>
      </c>
      <c r="E765" s="57" t="s">
        <v>80</v>
      </c>
      <c r="G765" s="45"/>
      <c r="H765" s="63">
        <v>45679</v>
      </c>
      <c r="K765" s="44"/>
    </row>
    <row r="766" spans="1:11" s="46" customFormat="1" ht="15" x14ac:dyDescent="0.25">
      <c r="A766" s="66" t="s">
        <v>1562</v>
      </c>
      <c r="B766" s="67" t="s">
        <v>1563</v>
      </c>
      <c r="C766" s="68">
        <v>11.7</v>
      </c>
      <c r="D766" s="69">
        <v>9.4303000000000008</v>
      </c>
      <c r="E766" s="57" t="s">
        <v>80</v>
      </c>
      <c r="G766" s="45"/>
      <c r="H766" s="63">
        <v>45680</v>
      </c>
      <c r="K766" s="44"/>
    </row>
    <row r="767" spans="1:11" s="46" customFormat="1" ht="15" x14ac:dyDescent="0.25">
      <c r="A767" s="70" t="s">
        <v>1564</v>
      </c>
      <c r="B767" s="71" t="s">
        <v>1565</v>
      </c>
      <c r="C767" s="72">
        <v>7.5</v>
      </c>
      <c r="D767" s="73">
        <v>4.0629999999999997</v>
      </c>
      <c r="E767" s="62" t="s">
        <v>80</v>
      </c>
      <c r="G767" s="45"/>
      <c r="H767" s="63">
        <v>45681</v>
      </c>
      <c r="K767" s="44"/>
    </row>
    <row r="768" spans="1:11" s="46" customFormat="1" ht="15" x14ac:dyDescent="0.25">
      <c r="A768" s="54" t="s">
        <v>1566</v>
      </c>
      <c r="B768" s="46" t="s">
        <v>1567</v>
      </c>
      <c r="C768" s="56">
        <v>8.5</v>
      </c>
      <c r="D768" s="56">
        <v>3.7683</v>
      </c>
      <c r="E768" s="57" t="s">
        <v>56</v>
      </c>
      <c r="G768" s="45"/>
      <c r="H768" s="63">
        <v>45682</v>
      </c>
      <c r="K768" s="44"/>
    </row>
    <row r="769" spans="1:11" s="46" customFormat="1" ht="15" x14ac:dyDescent="0.25">
      <c r="A769" s="54" t="s">
        <v>1568</v>
      </c>
      <c r="B769" s="46" t="s">
        <v>1569</v>
      </c>
      <c r="C769" s="56">
        <v>4</v>
      </c>
      <c r="D769" s="56">
        <v>1.3612</v>
      </c>
      <c r="E769" s="57" t="s">
        <v>135</v>
      </c>
      <c r="G769" s="45"/>
      <c r="H769" s="63">
        <v>45683</v>
      </c>
      <c r="K769" s="44"/>
    </row>
    <row r="770" spans="1:11" s="46" customFormat="1" ht="15" x14ac:dyDescent="0.25">
      <c r="A770" s="54" t="s">
        <v>1570</v>
      </c>
      <c r="B770" s="46" t="s">
        <v>1571</v>
      </c>
      <c r="C770" s="56">
        <v>3</v>
      </c>
      <c r="D770" s="56">
        <v>0.97619999999999996</v>
      </c>
      <c r="E770" s="57" t="s">
        <v>217</v>
      </c>
      <c r="G770" s="45"/>
      <c r="H770" s="63">
        <v>45684</v>
      </c>
      <c r="K770" s="44"/>
    </row>
    <row r="771" spans="1:11" s="46" customFormat="1" ht="15" x14ac:dyDescent="0.25">
      <c r="A771" s="54" t="s">
        <v>1572</v>
      </c>
      <c r="B771" s="46" t="s">
        <v>1573</v>
      </c>
      <c r="C771" s="56">
        <v>3.8</v>
      </c>
      <c r="D771" s="56">
        <v>1.2934000000000001</v>
      </c>
      <c r="E771" s="57" t="s">
        <v>56</v>
      </c>
      <c r="G771" s="45"/>
      <c r="H771" s="63">
        <v>45685</v>
      </c>
      <c r="K771" s="44"/>
    </row>
    <row r="772" spans="1:11" s="46" customFormat="1" ht="15" x14ac:dyDescent="0.25">
      <c r="A772" s="58" t="s">
        <v>1574</v>
      </c>
      <c r="B772" s="59" t="s">
        <v>1575</v>
      </c>
      <c r="C772" s="74">
        <v>9.6</v>
      </c>
      <c r="D772" s="59">
        <v>5.4790000000000001</v>
      </c>
      <c r="E772" s="62" t="s">
        <v>56</v>
      </c>
      <c r="G772" s="45"/>
      <c r="H772" s="63">
        <v>45686</v>
      </c>
      <c r="K772" s="44"/>
    </row>
    <row r="773" spans="1:11" s="46" customFormat="1" ht="15" x14ac:dyDescent="0.25">
      <c r="A773" s="54" t="s">
        <v>1576</v>
      </c>
      <c r="B773" s="46" t="s">
        <v>1577</v>
      </c>
      <c r="C773" s="75">
        <v>4.5999999999999996</v>
      </c>
      <c r="D773" s="46">
        <v>2.7646000000000002</v>
      </c>
      <c r="E773" s="57" t="s">
        <v>56</v>
      </c>
      <c r="G773" s="45"/>
      <c r="H773" s="63">
        <v>45687</v>
      </c>
      <c r="K773" s="44"/>
    </row>
    <row r="774" spans="1:11" s="46" customFormat="1" ht="15" x14ac:dyDescent="0.25">
      <c r="A774" s="54" t="s">
        <v>1578</v>
      </c>
      <c r="B774" s="46" t="s">
        <v>1579</v>
      </c>
      <c r="C774" s="75">
        <v>2.6</v>
      </c>
      <c r="D774" s="46">
        <v>1.8270999999999999</v>
      </c>
      <c r="E774" s="57" t="s">
        <v>56</v>
      </c>
      <c r="G774" s="45"/>
      <c r="H774" s="63">
        <v>45688</v>
      </c>
      <c r="K774" s="44"/>
    </row>
    <row r="775" spans="1:11" s="46" customFormat="1" ht="15" x14ac:dyDescent="0.25">
      <c r="A775" s="54" t="s">
        <v>1580</v>
      </c>
      <c r="B775" s="46" t="s">
        <v>1581</v>
      </c>
      <c r="C775" s="75">
        <v>8.1</v>
      </c>
      <c r="D775" s="46">
        <v>3.2450999999999999</v>
      </c>
      <c r="E775" s="57" t="s">
        <v>56</v>
      </c>
      <c r="G775" s="45"/>
      <c r="H775" s="63">
        <v>45689</v>
      </c>
      <c r="K775" s="44"/>
    </row>
    <row r="776" spans="1:11" ht="15" x14ac:dyDescent="0.25">
      <c r="A776" s="76" t="s">
        <v>1582</v>
      </c>
      <c r="B776" s="1" t="s">
        <v>1583</v>
      </c>
      <c r="C776" s="77">
        <v>5.8</v>
      </c>
      <c r="D776" s="1">
        <v>2.0823999999999998</v>
      </c>
      <c r="E776" s="78" t="s">
        <v>56</v>
      </c>
      <c r="F776" s="46"/>
      <c r="G776" s="45"/>
      <c r="H776" s="63">
        <v>45690</v>
      </c>
      <c r="K776" s="44"/>
    </row>
    <row r="777" spans="1:11" ht="15" x14ac:dyDescent="0.25">
      <c r="A777" s="79" t="s">
        <v>1584</v>
      </c>
      <c r="B777" s="80" t="s">
        <v>1585</v>
      </c>
      <c r="C777" s="81">
        <v>2.1</v>
      </c>
      <c r="D777" s="80">
        <v>1.5219</v>
      </c>
      <c r="E777" s="82" t="s">
        <v>56</v>
      </c>
      <c r="F777" s="46"/>
      <c r="H777" s="63">
        <v>45691</v>
      </c>
      <c r="K777" s="44"/>
    </row>
    <row r="778" spans="1:11" ht="15" x14ac:dyDescent="0.25">
      <c r="A778" s="76" t="s">
        <v>1586</v>
      </c>
      <c r="B778" s="1" t="s">
        <v>1587</v>
      </c>
      <c r="C778" s="77">
        <v>0</v>
      </c>
      <c r="D778" s="1">
        <v>0</v>
      </c>
      <c r="E778" s="78" t="s">
        <v>1533</v>
      </c>
      <c r="F778" s="46"/>
      <c r="H778" s="63">
        <v>45692</v>
      </c>
      <c r="K778" s="44"/>
    </row>
    <row r="779" spans="1:11" ht="15" x14ac:dyDescent="0.25">
      <c r="A779" s="76" t="s">
        <v>1588</v>
      </c>
      <c r="B779" s="1" t="s">
        <v>1589</v>
      </c>
      <c r="C779" s="77">
        <v>0</v>
      </c>
      <c r="D779" s="1">
        <v>0</v>
      </c>
      <c r="E779" s="78" t="s">
        <v>1533</v>
      </c>
      <c r="F779" s="46"/>
      <c r="H779" s="63">
        <v>45693</v>
      </c>
      <c r="K779" s="44"/>
    </row>
    <row r="780" spans="1:11" ht="15" x14ac:dyDescent="0.25">
      <c r="A780" s="76" t="s">
        <v>1590</v>
      </c>
      <c r="B780" s="1" t="s">
        <v>1591</v>
      </c>
      <c r="C780" s="77">
        <v>8.1</v>
      </c>
      <c r="D780" s="1">
        <v>5.3989000000000003</v>
      </c>
      <c r="E780" s="78" t="s">
        <v>56</v>
      </c>
      <c r="F780" s="46"/>
      <c r="H780" s="63">
        <v>45694</v>
      </c>
      <c r="K780" s="44"/>
    </row>
    <row r="781" spans="1:11" ht="15" x14ac:dyDescent="0.25">
      <c r="A781" s="76" t="s">
        <v>1592</v>
      </c>
      <c r="B781" s="1" t="s">
        <v>1593</v>
      </c>
      <c r="C781" s="77">
        <v>18.2</v>
      </c>
      <c r="D781" s="1">
        <v>5.0513000000000003</v>
      </c>
      <c r="E781" s="78" t="s">
        <v>56</v>
      </c>
      <c r="F781" s="46"/>
      <c r="H781" s="63">
        <v>45695</v>
      </c>
      <c r="K781" s="44"/>
    </row>
    <row r="782" spans="1:11" ht="15" x14ac:dyDescent="0.25">
      <c r="A782" s="79" t="s">
        <v>1594</v>
      </c>
      <c r="B782" s="80" t="s">
        <v>1595</v>
      </c>
      <c r="C782" s="81">
        <v>7.8</v>
      </c>
      <c r="D782" s="80">
        <v>2.0977999999999999</v>
      </c>
      <c r="E782" s="82" t="s">
        <v>56</v>
      </c>
      <c r="F782" s="46"/>
      <c r="H782" s="63">
        <v>45696</v>
      </c>
      <c r="K782" s="44"/>
    </row>
    <row r="783" spans="1:11" ht="15" x14ac:dyDescent="0.25">
      <c r="A783" s="76" t="s">
        <v>1596</v>
      </c>
      <c r="B783" s="1" t="s">
        <v>1597</v>
      </c>
      <c r="C783" s="77">
        <v>3.5</v>
      </c>
      <c r="D783" s="1">
        <v>0.67649999999999999</v>
      </c>
      <c r="E783" s="78" t="s">
        <v>56</v>
      </c>
      <c r="F783" s="46"/>
      <c r="H783" s="63">
        <v>45697</v>
      </c>
      <c r="K783" s="44"/>
    </row>
    <row r="784" spans="1:11" ht="15" x14ac:dyDescent="0.25">
      <c r="A784" s="76" t="s">
        <v>1598</v>
      </c>
      <c r="B784" s="1" t="s">
        <v>1599</v>
      </c>
      <c r="C784" s="77">
        <v>4.8</v>
      </c>
      <c r="D784" s="1">
        <v>1.2858000000000001</v>
      </c>
      <c r="E784" s="78" t="s">
        <v>56</v>
      </c>
      <c r="F784" s="46"/>
      <c r="H784" s="63">
        <v>45698</v>
      </c>
      <c r="K784" s="44"/>
    </row>
    <row r="785" spans="1:11" ht="15" x14ac:dyDescent="0.25">
      <c r="A785" s="151" t="s">
        <v>1600</v>
      </c>
      <c r="B785" s="80" t="s">
        <v>1601</v>
      </c>
      <c r="C785" s="81">
        <v>2.1</v>
      </c>
      <c r="D785" s="80">
        <v>0.27129999999999999</v>
      </c>
      <c r="E785" s="82" t="s">
        <v>56</v>
      </c>
      <c r="F785" s="46"/>
      <c r="H785" s="63">
        <v>45699</v>
      </c>
      <c r="K785" s="44"/>
    </row>
    <row r="786" spans="1:11" ht="15" x14ac:dyDescent="0.25">
      <c r="A786"/>
      <c r="B786"/>
      <c r="C786"/>
      <c r="D786"/>
      <c r="E786"/>
      <c r="F786" s="46"/>
      <c r="H786" s="63">
        <v>45700</v>
      </c>
      <c r="K786" s="44"/>
    </row>
    <row r="787" spans="1:11" ht="15" x14ac:dyDescent="0.25">
      <c r="F787" s="46"/>
      <c r="H787" s="63">
        <v>45701</v>
      </c>
      <c r="K787" s="44"/>
    </row>
    <row r="788" spans="1:11" ht="15" x14ac:dyDescent="0.25">
      <c r="F788" s="46"/>
      <c r="H788" s="63">
        <v>45702</v>
      </c>
      <c r="K788" s="44"/>
    </row>
    <row r="789" spans="1:11" ht="15" x14ac:dyDescent="0.25">
      <c r="F789" s="46"/>
      <c r="H789" s="63">
        <v>45703</v>
      </c>
      <c r="K789" s="44"/>
    </row>
    <row r="790" spans="1:11" ht="15" x14ac:dyDescent="0.25">
      <c r="F790" s="46"/>
      <c r="H790" s="63">
        <v>45704</v>
      </c>
      <c r="K790" s="44"/>
    </row>
    <row r="791" spans="1:11" ht="15" x14ac:dyDescent="0.25">
      <c r="F791" s="46"/>
      <c r="H791" s="63">
        <v>45705</v>
      </c>
      <c r="K791" s="44"/>
    </row>
    <row r="792" spans="1:11" ht="15" x14ac:dyDescent="0.25">
      <c r="F792" s="46"/>
      <c r="H792" s="63">
        <v>45706</v>
      </c>
      <c r="K792" s="44"/>
    </row>
    <row r="793" spans="1:11" ht="15" x14ac:dyDescent="0.25">
      <c r="F793" s="46"/>
      <c r="H793" s="63">
        <v>45707</v>
      </c>
      <c r="K793" s="44"/>
    </row>
    <row r="794" spans="1:11" ht="15" x14ac:dyDescent="0.25">
      <c r="F794" s="46"/>
      <c r="H794" s="63">
        <v>45708</v>
      </c>
      <c r="K794" s="44"/>
    </row>
    <row r="795" spans="1:11" ht="15" x14ac:dyDescent="0.25">
      <c r="F795" s="46"/>
      <c r="H795" s="63">
        <v>45709</v>
      </c>
      <c r="K795" s="44"/>
    </row>
    <row r="796" spans="1:11" ht="15" x14ac:dyDescent="0.25">
      <c r="F796" s="46"/>
      <c r="H796" s="63">
        <v>45710</v>
      </c>
      <c r="K796" s="44"/>
    </row>
    <row r="797" spans="1:11" ht="15" x14ac:dyDescent="0.25">
      <c r="F797" s="46"/>
      <c r="H797" s="63">
        <v>45711</v>
      </c>
      <c r="K797" s="44"/>
    </row>
    <row r="798" spans="1:11" ht="15" x14ac:dyDescent="0.25">
      <c r="F798" s="46"/>
      <c r="H798" s="63">
        <v>45712</v>
      </c>
      <c r="K798" s="44"/>
    </row>
    <row r="799" spans="1:11" ht="15" x14ac:dyDescent="0.25">
      <c r="F799" s="46"/>
      <c r="H799" s="63">
        <v>45713</v>
      </c>
      <c r="K799" s="44"/>
    </row>
    <row r="800" spans="1:11" ht="15" x14ac:dyDescent="0.25">
      <c r="F800" s="46"/>
      <c r="H800" s="63">
        <v>45714</v>
      </c>
      <c r="K800" s="44"/>
    </row>
    <row r="801" spans="6:11" ht="15" x14ac:dyDescent="0.25">
      <c r="F801" s="46"/>
      <c r="H801" s="63">
        <v>45715</v>
      </c>
      <c r="K801" s="44"/>
    </row>
    <row r="802" spans="6:11" ht="15" x14ac:dyDescent="0.25">
      <c r="F802" s="46"/>
      <c r="H802" s="63">
        <v>45716</v>
      </c>
      <c r="K802" s="44"/>
    </row>
    <row r="803" spans="6:11" ht="15" x14ac:dyDescent="0.25">
      <c r="F803" s="46"/>
      <c r="H803" s="63">
        <v>45717</v>
      </c>
      <c r="K803" s="44"/>
    </row>
    <row r="804" spans="6:11" ht="15" x14ac:dyDescent="0.25">
      <c r="F804" s="46"/>
      <c r="H804" s="63">
        <v>45718</v>
      </c>
      <c r="K804" s="44"/>
    </row>
    <row r="805" spans="6:11" ht="15" x14ac:dyDescent="0.25">
      <c r="F805" s="46"/>
      <c r="H805" s="63">
        <v>45719</v>
      </c>
      <c r="K805" s="44"/>
    </row>
    <row r="806" spans="6:11" ht="15" x14ac:dyDescent="0.25">
      <c r="F806" s="46"/>
      <c r="H806" s="63">
        <v>45720</v>
      </c>
      <c r="K806" s="44"/>
    </row>
    <row r="807" spans="6:11" ht="15" x14ac:dyDescent="0.25">
      <c r="F807" s="46"/>
      <c r="H807" s="63">
        <v>45721</v>
      </c>
      <c r="K807" s="44"/>
    </row>
    <row r="808" spans="6:11" ht="15" x14ac:dyDescent="0.25">
      <c r="F808" s="46"/>
      <c r="H808" s="63">
        <v>45722</v>
      </c>
      <c r="K808" s="44"/>
    </row>
    <row r="809" spans="6:11" ht="15" x14ac:dyDescent="0.25">
      <c r="F809" s="46"/>
      <c r="H809" s="63">
        <v>45723</v>
      </c>
      <c r="K809" s="44"/>
    </row>
    <row r="810" spans="6:11" ht="15" x14ac:dyDescent="0.25">
      <c r="F810" s="46"/>
      <c r="H810" s="63">
        <v>45724</v>
      </c>
      <c r="K810" s="44"/>
    </row>
    <row r="811" spans="6:11" ht="15" x14ac:dyDescent="0.25">
      <c r="F811" s="46"/>
      <c r="H811" s="63">
        <v>45725</v>
      </c>
      <c r="K811" s="44"/>
    </row>
    <row r="812" spans="6:11" ht="15" x14ac:dyDescent="0.25">
      <c r="F812" s="46"/>
      <c r="H812" s="63">
        <v>45726</v>
      </c>
      <c r="K812" s="44"/>
    </row>
    <row r="813" spans="6:11" ht="15" x14ac:dyDescent="0.25">
      <c r="F813" s="46"/>
      <c r="H813" s="63">
        <v>45727</v>
      </c>
      <c r="K813" s="44"/>
    </row>
    <row r="814" spans="6:11" ht="15" x14ac:dyDescent="0.25">
      <c r="F814" s="46"/>
      <c r="H814" s="63">
        <v>45728</v>
      </c>
      <c r="K814" s="44"/>
    </row>
    <row r="815" spans="6:11" ht="15" x14ac:dyDescent="0.25">
      <c r="F815" s="46"/>
      <c r="H815" s="63">
        <v>45729</v>
      </c>
      <c r="K815" s="44"/>
    </row>
    <row r="816" spans="6:11" ht="15" x14ac:dyDescent="0.25">
      <c r="F816" s="46"/>
      <c r="H816" s="63">
        <v>45730</v>
      </c>
      <c r="K816" s="44"/>
    </row>
    <row r="817" spans="6:11" ht="15" x14ac:dyDescent="0.25">
      <c r="F817" s="46"/>
      <c r="H817" s="63">
        <v>45731</v>
      </c>
      <c r="K817" s="44"/>
    </row>
    <row r="818" spans="6:11" ht="15" x14ac:dyDescent="0.25">
      <c r="F818" s="46"/>
      <c r="H818" s="63">
        <v>45732</v>
      </c>
      <c r="K818" s="44"/>
    </row>
    <row r="819" spans="6:11" ht="15" x14ac:dyDescent="0.25">
      <c r="F819" s="46"/>
      <c r="H819" s="63">
        <v>45733</v>
      </c>
      <c r="K819" s="44"/>
    </row>
    <row r="820" spans="6:11" ht="15" x14ac:dyDescent="0.25">
      <c r="F820" s="46"/>
      <c r="H820" s="63">
        <v>45734</v>
      </c>
      <c r="K820" s="44"/>
    </row>
    <row r="821" spans="6:11" ht="15" x14ac:dyDescent="0.25">
      <c r="F821" s="46"/>
      <c r="H821" s="63">
        <v>45735</v>
      </c>
      <c r="K821" s="44"/>
    </row>
    <row r="822" spans="6:11" ht="15" x14ac:dyDescent="0.25">
      <c r="F822" s="46"/>
      <c r="H822" s="63">
        <v>45736</v>
      </c>
      <c r="K822" s="44"/>
    </row>
    <row r="823" spans="6:11" ht="15" x14ac:dyDescent="0.25">
      <c r="F823" s="46"/>
      <c r="H823" s="63">
        <v>45737</v>
      </c>
      <c r="K823" s="44"/>
    </row>
    <row r="824" spans="6:11" ht="15" x14ac:dyDescent="0.25">
      <c r="F824" s="46"/>
      <c r="H824" s="63">
        <v>45738</v>
      </c>
      <c r="K824" s="44"/>
    </row>
    <row r="825" spans="6:11" ht="15" x14ac:dyDescent="0.25">
      <c r="F825" s="46"/>
      <c r="H825" s="63">
        <v>45739</v>
      </c>
      <c r="K825" s="44"/>
    </row>
    <row r="826" spans="6:11" ht="15" x14ac:dyDescent="0.25">
      <c r="F826" s="46"/>
      <c r="H826" s="63">
        <v>45740</v>
      </c>
      <c r="K826" s="44"/>
    </row>
    <row r="827" spans="6:11" ht="15" x14ac:dyDescent="0.25">
      <c r="F827" s="46"/>
      <c r="H827" s="63">
        <v>45741</v>
      </c>
      <c r="K827" s="44"/>
    </row>
    <row r="828" spans="6:11" ht="15" x14ac:dyDescent="0.25">
      <c r="F828" s="46"/>
      <c r="H828" s="63">
        <v>45742</v>
      </c>
      <c r="K828" s="44"/>
    </row>
    <row r="829" spans="6:11" ht="15" x14ac:dyDescent="0.25">
      <c r="F829" s="46"/>
      <c r="H829" s="63">
        <v>45743</v>
      </c>
      <c r="K829" s="44"/>
    </row>
    <row r="830" spans="6:11" ht="15" x14ac:dyDescent="0.25">
      <c r="F830" s="46"/>
      <c r="H830" s="63">
        <v>45744</v>
      </c>
      <c r="K830" s="44"/>
    </row>
    <row r="831" spans="6:11" ht="15" x14ac:dyDescent="0.25">
      <c r="F831" s="46"/>
      <c r="H831" s="63">
        <v>45745</v>
      </c>
      <c r="K831" s="44"/>
    </row>
    <row r="832" spans="6:11" ht="15" x14ac:dyDescent="0.25">
      <c r="F832" s="46"/>
      <c r="H832" s="63">
        <v>45746</v>
      </c>
      <c r="K832" s="44"/>
    </row>
    <row r="833" spans="6:11" ht="15" x14ac:dyDescent="0.25">
      <c r="F833" s="46"/>
      <c r="H833" s="63">
        <v>45747</v>
      </c>
      <c r="K833" s="44"/>
    </row>
    <row r="834" spans="6:11" ht="15" x14ac:dyDescent="0.25">
      <c r="F834" s="46"/>
      <c r="H834" s="63">
        <v>45748</v>
      </c>
      <c r="K834" s="44"/>
    </row>
    <row r="835" spans="6:11" ht="15" x14ac:dyDescent="0.25">
      <c r="F835" s="46"/>
      <c r="H835" s="63">
        <v>45749</v>
      </c>
      <c r="K835" s="44"/>
    </row>
    <row r="836" spans="6:11" ht="15" x14ac:dyDescent="0.25">
      <c r="F836" s="46"/>
      <c r="H836" s="63">
        <v>45750</v>
      </c>
      <c r="K836" s="44"/>
    </row>
    <row r="837" spans="6:11" ht="15" x14ac:dyDescent="0.25">
      <c r="F837" s="46"/>
      <c r="H837" s="63">
        <v>45751</v>
      </c>
      <c r="K837" s="44"/>
    </row>
    <row r="838" spans="6:11" ht="15" x14ac:dyDescent="0.25">
      <c r="F838" s="46"/>
      <c r="H838" s="63">
        <v>45752</v>
      </c>
      <c r="K838" s="44"/>
    </row>
    <row r="839" spans="6:11" ht="15" x14ac:dyDescent="0.25">
      <c r="F839" s="46"/>
      <c r="H839" s="63">
        <v>45753</v>
      </c>
      <c r="K839" s="44"/>
    </row>
    <row r="840" spans="6:11" ht="15" x14ac:dyDescent="0.25">
      <c r="F840" s="46"/>
      <c r="H840" s="63">
        <v>45754</v>
      </c>
      <c r="K840" s="44"/>
    </row>
    <row r="841" spans="6:11" ht="15" x14ac:dyDescent="0.25">
      <c r="F841" s="46"/>
      <c r="H841" s="63">
        <v>45755</v>
      </c>
      <c r="K841" s="44"/>
    </row>
    <row r="842" spans="6:11" ht="15" x14ac:dyDescent="0.25">
      <c r="F842" s="46"/>
      <c r="H842" s="63">
        <v>45756</v>
      </c>
      <c r="K842" s="44"/>
    </row>
    <row r="843" spans="6:11" ht="15" x14ac:dyDescent="0.25">
      <c r="F843" s="46"/>
      <c r="H843" s="63">
        <v>45757</v>
      </c>
      <c r="K843" s="44"/>
    </row>
    <row r="844" spans="6:11" ht="15" x14ac:dyDescent="0.25">
      <c r="F844" s="46"/>
      <c r="H844" s="63">
        <v>45758</v>
      </c>
      <c r="K844" s="44"/>
    </row>
    <row r="845" spans="6:11" ht="15" x14ac:dyDescent="0.25">
      <c r="F845" s="46"/>
      <c r="H845" s="63">
        <v>45759</v>
      </c>
      <c r="K845" s="44"/>
    </row>
    <row r="846" spans="6:11" ht="15" x14ac:dyDescent="0.25">
      <c r="F846" s="46"/>
      <c r="H846" s="63">
        <v>45760</v>
      </c>
      <c r="K846" s="44"/>
    </row>
    <row r="847" spans="6:11" ht="15" x14ac:dyDescent="0.25">
      <c r="F847" s="46"/>
      <c r="H847" s="63">
        <v>45761</v>
      </c>
      <c r="K847" s="44"/>
    </row>
    <row r="848" spans="6:11" ht="15" x14ac:dyDescent="0.25">
      <c r="F848" s="46"/>
      <c r="H848" s="63">
        <v>45762</v>
      </c>
      <c r="K848" s="44"/>
    </row>
    <row r="849" spans="6:11" ht="15" x14ac:dyDescent="0.25">
      <c r="F849" s="46"/>
      <c r="H849" s="63">
        <v>45763</v>
      </c>
      <c r="K849" s="44"/>
    </row>
    <row r="850" spans="6:11" ht="15" x14ac:dyDescent="0.25">
      <c r="F850" s="46"/>
      <c r="H850" s="63">
        <v>45764</v>
      </c>
      <c r="K850" s="44"/>
    </row>
    <row r="851" spans="6:11" ht="15" x14ac:dyDescent="0.25">
      <c r="F851" s="46"/>
      <c r="H851" s="63">
        <v>45765</v>
      </c>
      <c r="K851" s="44"/>
    </row>
    <row r="852" spans="6:11" ht="15" x14ac:dyDescent="0.25">
      <c r="F852" s="46"/>
      <c r="H852" s="63">
        <v>45766</v>
      </c>
      <c r="K852" s="44"/>
    </row>
    <row r="853" spans="6:11" ht="15" x14ac:dyDescent="0.25">
      <c r="F853" s="46"/>
      <c r="H853" s="63">
        <v>45767</v>
      </c>
      <c r="K853" s="44"/>
    </row>
    <row r="854" spans="6:11" ht="15" x14ac:dyDescent="0.25">
      <c r="F854" s="46"/>
      <c r="H854" s="63">
        <v>45768</v>
      </c>
      <c r="K854" s="44"/>
    </row>
    <row r="855" spans="6:11" ht="15" x14ac:dyDescent="0.25">
      <c r="F855" s="46"/>
      <c r="H855" s="63">
        <v>45769</v>
      </c>
      <c r="K855" s="44"/>
    </row>
    <row r="856" spans="6:11" ht="15" x14ac:dyDescent="0.25">
      <c r="F856" s="46"/>
      <c r="H856" s="63">
        <v>45770</v>
      </c>
      <c r="K856" s="44"/>
    </row>
    <row r="857" spans="6:11" ht="15" x14ac:dyDescent="0.25">
      <c r="F857" s="46"/>
      <c r="H857" s="63">
        <v>45771</v>
      </c>
      <c r="K857" s="44"/>
    </row>
    <row r="858" spans="6:11" ht="15" x14ac:dyDescent="0.25">
      <c r="F858" s="46"/>
      <c r="H858" s="63">
        <v>45772</v>
      </c>
      <c r="K858" s="44"/>
    </row>
    <row r="859" spans="6:11" ht="15" x14ac:dyDescent="0.25">
      <c r="F859" s="46"/>
      <c r="H859" s="63">
        <v>45773</v>
      </c>
      <c r="K859" s="44"/>
    </row>
    <row r="860" spans="6:11" ht="15" x14ac:dyDescent="0.25">
      <c r="F860" s="46"/>
      <c r="H860" s="63">
        <v>45774</v>
      </c>
      <c r="K860" s="44"/>
    </row>
    <row r="861" spans="6:11" ht="15" x14ac:dyDescent="0.25">
      <c r="F861" s="46"/>
      <c r="H861" s="63">
        <v>45775</v>
      </c>
      <c r="K861" s="44"/>
    </row>
    <row r="862" spans="6:11" ht="15" x14ac:dyDescent="0.25">
      <c r="F862" s="46"/>
      <c r="H862" s="63">
        <v>45776</v>
      </c>
      <c r="K862" s="44"/>
    </row>
    <row r="863" spans="6:11" ht="15" x14ac:dyDescent="0.25">
      <c r="F863" s="46"/>
      <c r="H863" s="63">
        <v>45777</v>
      </c>
      <c r="K863" s="44"/>
    </row>
    <row r="864" spans="6:11" ht="15" x14ac:dyDescent="0.25">
      <c r="F864" s="46"/>
      <c r="H864" s="63">
        <v>45778</v>
      </c>
      <c r="K864" s="44"/>
    </row>
    <row r="865" spans="6:11" ht="15" x14ac:dyDescent="0.25">
      <c r="F865" s="46"/>
      <c r="H865" s="63">
        <v>45779</v>
      </c>
      <c r="K865" s="44"/>
    </row>
    <row r="866" spans="6:11" ht="15" x14ac:dyDescent="0.25">
      <c r="F866" s="46"/>
      <c r="H866" s="63">
        <v>45780</v>
      </c>
      <c r="K866" s="44"/>
    </row>
    <row r="867" spans="6:11" ht="15" x14ac:dyDescent="0.25">
      <c r="F867" s="46"/>
      <c r="H867" s="63">
        <v>45781</v>
      </c>
      <c r="K867" s="44"/>
    </row>
    <row r="868" spans="6:11" ht="15" x14ac:dyDescent="0.25">
      <c r="F868" s="46"/>
      <c r="H868" s="63">
        <v>45782</v>
      </c>
      <c r="K868" s="44"/>
    </row>
    <row r="869" spans="6:11" ht="15" x14ac:dyDescent="0.25">
      <c r="F869" s="46"/>
      <c r="H869" s="63">
        <v>45783</v>
      </c>
      <c r="K869" s="44"/>
    </row>
    <row r="870" spans="6:11" ht="15" x14ac:dyDescent="0.25">
      <c r="F870" s="46"/>
      <c r="H870" s="63">
        <v>45784</v>
      </c>
      <c r="K870" s="44"/>
    </row>
    <row r="871" spans="6:11" ht="15" x14ac:dyDescent="0.25">
      <c r="F871" s="46"/>
      <c r="H871" s="63">
        <v>45785</v>
      </c>
      <c r="K871" s="44"/>
    </row>
    <row r="872" spans="6:11" ht="15" x14ac:dyDescent="0.25">
      <c r="F872" s="46"/>
      <c r="H872" s="63">
        <v>45786</v>
      </c>
      <c r="K872" s="44"/>
    </row>
    <row r="873" spans="6:11" ht="15" x14ac:dyDescent="0.25">
      <c r="F873" s="46"/>
      <c r="H873" s="63">
        <v>45787</v>
      </c>
      <c r="K873" s="44"/>
    </row>
    <row r="874" spans="6:11" ht="15" x14ac:dyDescent="0.25">
      <c r="F874" s="46"/>
      <c r="H874" s="63">
        <v>45788</v>
      </c>
      <c r="K874" s="44"/>
    </row>
    <row r="875" spans="6:11" ht="15" x14ac:dyDescent="0.25">
      <c r="F875" s="46"/>
      <c r="H875" s="63">
        <v>45789</v>
      </c>
      <c r="K875" s="44"/>
    </row>
    <row r="876" spans="6:11" ht="15" x14ac:dyDescent="0.25">
      <c r="F876" s="46"/>
      <c r="H876" s="63">
        <v>45790</v>
      </c>
      <c r="K876" s="44"/>
    </row>
    <row r="877" spans="6:11" ht="15" x14ac:dyDescent="0.25">
      <c r="F877" s="46"/>
      <c r="H877" s="63">
        <v>45791</v>
      </c>
      <c r="K877" s="44"/>
    </row>
    <row r="878" spans="6:11" ht="15" x14ac:dyDescent="0.25">
      <c r="F878" s="46"/>
      <c r="H878" s="63">
        <v>45792</v>
      </c>
      <c r="K878" s="44"/>
    </row>
    <row r="879" spans="6:11" ht="15" x14ac:dyDescent="0.25">
      <c r="F879" s="46"/>
      <c r="H879" s="63">
        <v>45793</v>
      </c>
      <c r="K879" s="44"/>
    </row>
    <row r="880" spans="6:11" ht="15" x14ac:dyDescent="0.25">
      <c r="F880" s="46"/>
      <c r="H880" s="63">
        <v>45794</v>
      </c>
      <c r="K880" s="44"/>
    </row>
    <row r="881" spans="6:11" ht="15" x14ac:dyDescent="0.25">
      <c r="F881" s="46"/>
      <c r="H881" s="63">
        <v>45795</v>
      </c>
      <c r="K881" s="44"/>
    </row>
    <row r="882" spans="6:11" ht="15" x14ac:dyDescent="0.25">
      <c r="F882" s="46"/>
      <c r="H882" s="63">
        <v>45796</v>
      </c>
      <c r="K882" s="44"/>
    </row>
    <row r="883" spans="6:11" ht="15" x14ac:dyDescent="0.25">
      <c r="F883" s="46"/>
      <c r="H883" s="63">
        <v>45797</v>
      </c>
      <c r="K883" s="44"/>
    </row>
    <row r="884" spans="6:11" ht="15" x14ac:dyDescent="0.25">
      <c r="F884" s="46"/>
      <c r="H884" s="63">
        <v>45798</v>
      </c>
      <c r="K884" s="44"/>
    </row>
    <row r="885" spans="6:11" ht="15" x14ac:dyDescent="0.25">
      <c r="F885" s="46"/>
      <c r="H885" s="63">
        <v>45799</v>
      </c>
      <c r="K885" s="44"/>
    </row>
    <row r="886" spans="6:11" ht="15" x14ac:dyDescent="0.25">
      <c r="F886" s="46"/>
      <c r="H886" s="63">
        <v>45800</v>
      </c>
      <c r="K886" s="44"/>
    </row>
    <row r="887" spans="6:11" ht="15" x14ac:dyDescent="0.25">
      <c r="F887" s="46"/>
      <c r="H887" s="63">
        <v>45801</v>
      </c>
      <c r="K887" s="44"/>
    </row>
    <row r="888" spans="6:11" ht="15" x14ac:dyDescent="0.25">
      <c r="F888" s="46"/>
      <c r="H888" s="63">
        <v>45802</v>
      </c>
      <c r="K888" s="44"/>
    </row>
    <row r="889" spans="6:11" ht="15" x14ac:dyDescent="0.25">
      <c r="F889" s="46"/>
      <c r="H889" s="63">
        <v>45803</v>
      </c>
      <c r="K889" s="44"/>
    </row>
    <row r="890" spans="6:11" ht="15" x14ac:dyDescent="0.25">
      <c r="F890" s="46"/>
      <c r="H890" s="63">
        <v>45804</v>
      </c>
      <c r="K890" s="44"/>
    </row>
    <row r="891" spans="6:11" ht="15" x14ac:dyDescent="0.25">
      <c r="F891" s="46"/>
      <c r="H891" s="63">
        <v>45805</v>
      </c>
      <c r="K891" s="44"/>
    </row>
    <row r="892" spans="6:11" ht="15" x14ac:dyDescent="0.25">
      <c r="F892" s="46"/>
      <c r="H892" s="63">
        <v>45806</v>
      </c>
      <c r="K892" s="44"/>
    </row>
    <row r="893" spans="6:11" ht="15" x14ac:dyDescent="0.25">
      <c r="F893" s="46"/>
      <c r="H893" s="63">
        <v>45807</v>
      </c>
      <c r="K893" s="44"/>
    </row>
    <row r="894" spans="6:11" ht="15" x14ac:dyDescent="0.25">
      <c r="F894" s="46"/>
      <c r="H894" s="63">
        <v>45808</v>
      </c>
      <c r="K894" s="44"/>
    </row>
    <row r="895" spans="6:11" ht="15" x14ac:dyDescent="0.25">
      <c r="F895" s="46"/>
      <c r="H895" s="63">
        <v>45809</v>
      </c>
      <c r="K895" s="44"/>
    </row>
    <row r="896" spans="6:11" ht="15" x14ac:dyDescent="0.25">
      <c r="F896" s="46"/>
      <c r="H896" s="63">
        <v>45810</v>
      </c>
      <c r="K896" s="44"/>
    </row>
    <row r="897" spans="6:11" ht="15" x14ac:dyDescent="0.25">
      <c r="F897" s="46"/>
      <c r="H897" s="63">
        <v>45811</v>
      </c>
      <c r="K897" s="44"/>
    </row>
    <row r="898" spans="6:11" ht="15" x14ac:dyDescent="0.25">
      <c r="F898" s="46"/>
      <c r="H898" s="63">
        <v>45812</v>
      </c>
      <c r="K898" s="44"/>
    </row>
    <row r="899" spans="6:11" ht="15" x14ac:dyDescent="0.25">
      <c r="F899" s="46"/>
      <c r="H899" s="63">
        <v>45813</v>
      </c>
      <c r="K899" s="44"/>
    </row>
    <row r="900" spans="6:11" ht="15" x14ac:dyDescent="0.25">
      <c r="F900" s="46"/>
      <c r="H900" s="63">
        <v>45814</v>
      </c>
      <c r="K900" s="44"/>
    </row>
    <row r="901" spans="6:11" ht="15" x14ac:dyDescent="0.25">
      <c r="F901" s="46"/>
      <c r="H901" s="63">
        <v>45815</v>
      </c>
      <c r="K901" s="44"/>
    </row>
    <row r="902" spans="6:11" ht="15" x14ac:dyDescent="0.25">
      <c r="F902" s="46"/>
      <c r="H902" s="63">
        <v>45816</v>
      </c>
      <c r="K902" s="44"/>
    </row>
    <row r="903" spans="6:11" ht="15" x14ac:dyDescent="0.25">
      <c r="F903" s="46"/>
      <c r="H903" s="63">
        <v>45817</v>
      </c>
      <c r="K903" s="44"/>
    </row>
    <row r="904" spans="6:11" ht="15" x14ac:dyDescent="0.25">
      <c r="F904" s="46"/>
      <c r="H904" s="63">
        <v>45818</v>
      </c>
      <c r="K904" s="44"/>
    </row>
    <row r="905" spans="6:11" ht="15" x14ac:dyDescent="0.25">
      <c r="F905" s="46"/>
      <c r="H905" s="63">
        <v>45819</v>
      </c>
      <c r="K905" s="44"/>
    </row>
    <row r="906" spans="6:11" ht="15" x14ac:dyDescent="0.25">
      <c r="F906" s="46"/>
      <c r="H906" s="63">
        <v>45820</v>
      </c>
      <c r="K906" s="44"/>
    </row>
    <row r="907" spans="6:11" ht="15" x14ac:dyDescent="0.25">
      <c r="F907" s="46"/>
      <c r="H907" s="63">
        <v>45821</v>
      </c>
      <c r="K907" s="44"/>
    </row>
    <row r="908" spans="6:11" ht="15" x14ac:dyDescent="0.25">
      <c r="F908" s="46"/>
      <c r="H908" s="63">
        <v>45822</v>
      </c>
      <c r="K908" s="44"/>
    </row>
    <row r="909" spans="6:11" ht="15" x14ac:dyDescent="0.25">
      <c r="F909" s="46"/>
      <c r="H909" s="63">
        <v>45823</v>
      </c>
      <c r="K909" s="44"/>
    </row>
    <row r="910" spans="6:11" ht="15" x14ac:dyDescent="0.25">
      <c r="F910" s="46"/>
      <c r="H910" s="63">
        <v>45824</v>
      </c>
      <c r="K910" s="44"/>
    </row>
    <row r="911" spans="6:11" ht="15" x14ac:dyDescent="0.25">
      <c r="F911" s="46"/>
      <c r="H911" s="63">
        <v>45825</v>
      </c>
      <c r="K911" s="44"/>
    </row>
    <row r="912" spans="6:11" ht="15" x14ac:dyDescent="0.25">
      <c r="F912" s="46"/>
      <c r="H912" s="63">
        <v>45826</v>
      </c>
      <c r="K912" s="44"/>
    </row>
    <row r="913" spans="6:11" ht="15" x14ac:dyDescent="0.25">
      <c r="F913" s="46"/>
      <c r="H913" s="63">
        <v>45827</v>
      </c>
      <c r="K913" s="44"/>
    </row>
    <row r="914" spans="6:11" ht="15" x14ac:dyDescent="0.25">
      <c r="F914" s="46"/>
      <c r="H914" s="63">
        <v>45828</v>
      </c>
      <c r="K914" s="44"/>
    </row>
    <row r="915" spans="6:11" ht="15" x14ac:dyDescent="0.25">
      <c r="F915" s="46"/>
      <c r="H915" s="63">
        <v>45829</v>
      </c>
      <c r="K915" s="44"/>
    </row>
    <row r="916" spans="6:11" ht="15" x14ac:dyDescent="0.25">
      <c r="F916" s="46"/>
      <c r="H916" s="63">
        <v>45830</v>
      </c>
      <c r="K916" s="44"/>
    </row>
    <row r="917" spans="6:11" ht="15" x14ac:dyDescent="0.25">
      <c r="F917" s="46"/>
      <c r="H917" s="63">
        <v>45831</v>
      </c>
      <c r="K917" s="44"/>
    </row>
    <row r="918" spans="6:11" ht="15" x14ac:dyDescent="0.25">
      <c r="F918" s="46"/>
      <c r="H918" s="63">
        <v>45832</v>
      </c>
      <c r="K918" s="44"/>
    </row>
    <row r="919" spans="6:11" ht="15" x14ac:dyDescent="0.25">
      <c r="F919" s="46"/>
      <c r="H919" s="63">
        <v>45833</v>
      </c>
      <c r="K919" s="44"/>
    </row>
    <row r="920" spans="6:11" ht="15" x14ac:dyDescent="0.25">
      <c r="F920" s="46"/>
      <c r="H920" s="63">
        <v>45834</v>
      </c>
      <c r="K920" s="44"/>
    </row>
    <row r="921" spans="6:11" ht="15" x14ac:dyDescent="0.25">
      <c r="F921" s="46"/>
      <c r="H921" s="63">
        <v>45835</v>
      </c>
      <c r="K921" s="44"/>
    </row>
    <row r="922" spans="6:11" ht="15" x14ac:dyDescent="0.25">
      <c r="F922" s="46"/>
      <c r="H922" s="63">
        <v>45836</v>
      </c>
      <c r="K922" s="44"/>
    </row>
    <row r="923" spans="6:11" ht="15" x14ac:dyDescent="0.25">
      <c r="F923" s="46"/>
      <c r="H923" s="63">
        <v>45837</v>
      </c>
      <c r="K923" s="44"/>
    </row>
    <row r="924" spans="6:11" ht="15" x14ac:dyDescent="0.25">
      <c r="F924" s="46"/>
      <c r="H924" s="63">
        <v>45838</v>
      </c>
      <c r="K924" s="44"/>
    </row>
    <row r="925" spans="6:11" ht="15" x14ac:dyDescent="0.25">
      <c r="F925" s="46"/>
      <c r="H925" s="63">
        <v>45839</v>
      </c>
      <c r="K925" s="44"/>
    </row>
    <row r="926" spans="6:11" ht="15" x14ac:dyDescent="0.25">
      <c r="F926" s="46"/>
      <c r="H926" s="63">
        <v>45840</v>
      </c>
      <c r="K926" s="44"/>
    </row>
    <row r="927" spans="6:11" ht="15" x14ac:dyDescent="0.25">
      <c r="F927" s="46"/>
      <c r="H927" s="63">
        <v>45841</v>
      </c>
      <c r="K927" s="44"/>
    </row>
    <row r="928" spans="6:11" ht="15" x14ac:dyDescent="0.25">
      <c r="F928" s="46"/>
      <c r="H928" s="63">
        <v>45842</v>
      </c>
      <c r="K928" s="44"/>
    </row>
    <row r="929" spans="6:11" ht="15" x14ac:dyDescent="0.25">
      <c r="F929" s="46"/>
      <c r="H929" s="63">
        <v>45843</v>
      </c>
      <c r="K929" s="44"/>
    </row>
    <row r="930" spans="6:11" ht="15" x14ac:dyDescent="0.25">
      <c r="F930" s="46"/>
      <c r="H930" s="63">
        <v>45844</v>
      </c>
      <c r="K930" s="44"/>
    </row>
    <row r="931" spans="6:11" ht="15" x14ac:dyDescent="0.25">
      <c r="F931" s="46"/>
      <c r="H931" s="63">
        <v>45845</v>
      </c>
      <c r="K931" s="44"/>
    </row>
    <row r="932" spans="6:11" ht="15" x14ac:dyDescent="0.25">
      <c r="F932" s="46"/>
      <c r="H932" s="63">
        <v>45846</v>
      </c>
      <c r="K932" s="44"/>
    </row>
    <row r="933" spans="6:11" ht="15" x14ac:dyDescent="0.25">
      <c r="F933" s="46"/>
      <c r="H933" s="63">
        <v>45847</v>
      </c>
      <c r="K933" s="44"/>
    </row>
    <row r="934" spans="6:11" ht="15" x14ac:dyDescent="0.25">
      <c r="F934" s="46"/>
      <c r="H934" s="63">
        <v>45848</v>
      </c>
      <c r="K934" s="44"/>
    </row>
    <row r="935" spans="6:11" ht="15" x14ac:dyDescent="0.25">
      <c r="F935" s="46"/>
      <c r="H935" s="63">
        <v>45849</v>
      </c>
      <c r="K935" s="44"/>
    </row>
    <row r="936" spans="6:11" ht="15" x14ac:dyDescent="0.25">
      <c r="F936" s="46"/>
      <c r="H936" s="63">
        <v>45850</v>
      </c>
      <c r="K936" s="44"/>
    </row>
    <row r="937" spans="6:11" ht="15" x14ac:dyDescent="0.25">
      <c r="F937" s="46"/>
      <c r="H937" s="63">
        <v>45851</v>
      </c>
      <c r="K937" s="44"/>
    </row>
    <row r="938" spans="6:11" ht="15" x14ac:dyDescent="0.25">
      <c r="F938" s="46"/>
      <c r="H938" s="63">
        <v>45852</v>
      </c>
      <c r="K938" s="44"/>
    </row>
    <row r="939" spans="6:11" ht="15" x14ac:dyDescent="0.25">
      <c r="F939" s="46"/>
      <c r="H939" s="63">
        <v>45853</v>
      </c>
      <c r="K939" s="44"/>
    </row>
    <row r="940" spans="6:11" ht="15" x14ac:dyDescent="0.25">
      <c r="F940" s="46"/>
      <c r="H940" s="63">
        <v>45854</v>
      </c>
      <c r="K940" s="44"/>
    </row>
    <row r="941" spans="6:11" ht="15" x14ac:dyDescent="0.25">
      <c r="F941" s="46"/>
      <c r="H941" s="63">
        <v>45855</v>
      </c>
      <c r="K941" s="44"/>
    </row>
    <row r="942" spans="6:11" ht="15" x14ac:dyDescent="0.25">
      <c r="F942" s="46"/>
      <c r="H942" s="63">
        <v>45856</v>
      </c>
      <c r="K942" s="44"/>
    </row>
    <row r="943" spans="6:11" ht="15" x14ac:dyDescent="0.25">
      <c r="F943" s="46"/>
      <c r="H943" s="63">
        <v>45857</v>
      </c>
      <c r="K943" s="44"/>
    </row>
    <row r="944" spans="6:11" ht="15" x14ac:dyDescent="0.25">
      <c r="F944" s="46"/>
      <c r="H944" s="63">
        <v>45858</v>
      </c>
      <c r="K944" s="44"/>
    </row>
    <row r="945" spans="6:11" ht="15" x14ac:dyDescent="0.25">
      <c r="F945" s="46"/>
      <c r="H945" s="63">
        <v>45859</v>
      </c>
      <c r="K945" s="44"/>
    </row>
    <row r="946" spans="6:11" ht="15" x14ac:dyDescent="0.25">
      <c r="F946" s="46"/>
      <c r="H946" s="63">
        <v>45860</v>
      </c>
      <c r="K946" s="44"/>
    </row>
    <row r="947" spans="6:11" ht="15" x14ac:dyDescent="0.25">
      <c r="F947" s="46"/>
      <c r="H947" s="63">
        <v>45861</v>
      </c>
      <c r="K947" s="44"/>
    </row>
    <row r="948" spans="6:11" ht="15" x14ac:dyDescent="0.25">
      <c r="F948" s="46"/>
      <c r="H948" s="63">
        <v>45862</v>
      </c>
      <c r="K948" s="44"/>
    </row>
    <row r="949" spans="6:11" ht="15" x14ac:dyDescent="0.25">
      <c r="F949" s="46"/>
      <c r="H949" s="63">
        <v>45863</v>
      </c>
      <c r="K949" s="44"/>
    </row>
    <row r="950" spans="6:11" ht="15" x14ac:dyDescent="0.25">
      <c r="F950" s="46"/>
      <c r="H950" s="63">
        <v>45864</v>
      </c>
      <c r="K950" s="44"/>
    </row>
    <row r="951" spans="6:11" ht="15" x14ac:dyDescent="0.25">
      <c r="F951" s="46"/>
      <c r="H951" s="63">
        <v>45865</v>
      </c>
      <c r="K951" s="44"/>
    </row>
    <row r="952" spans="6:11" ht="15" x14ac:dyDescent="0.25">
      <c r="F952" s="46"/>
      <c r="H952" s="63">
        <v>45866</v>
      </c>
      <c r="K952" s="44"/>
    </row>
    <row r="953" spans="6:11" ht="15" x14ac:dyDescent="0.25">
      <c r="F953" s="46"/>
      <c r="H953" s="63">
        <v>45867</v>
      </c>
      <c r="K953" s="44"/>
    </row>
    <row r="954" spans="6:11" ht="15" x14ac:dyDescent="0.25">
      <c r="F954" s="46"/>
      <c r="H954" s="63">
        <v>45868</v>
      </c>
      <c r="K954" s="44"/>
    </row>
    <row r="955" spans="6:11" ht="15" x14ac:dyDescent="0.25">
      <c r="F955" s="46"/>
      <c r="H955" s="63">
        <v>45869</v>
      </c>
      <c r="K955" s="44"/>
    </row>
    <row r="956" spans="6:11" ht="15" x14ac:dyDescent="0.25">
      <c r="F956" s="46"/>
      <c r="H956" s="63">
        <v>45870</v>
      </c>
      <c r="K956" s="44"/>
    </row>
    <row r="957" spans="6:11" ht="15" x14ac:dyDescent="0.25">
      <c r="F957" s="46"/>
      <c r="H957" s="63">
        <v>45871</v>
      </c>
      <c r="K957" s="44"/>
    </row>
    <row r="958" spans="6:11" ht="15" x14ac:dyDescent="0.25">
      <c r="F958" s="46"/>
      <c r="H958" s="63">
        <v>45872</v>
      </c>
      <c r="K958" s="44"/>
    </row>
    <row r="959" spans="6:11" ht="15" x14ac:dyDescent="0.25">
      <c r="F959" s="46"/>
      <c r="H959" s="63">
        <v>45873</v>
      </c>
      <c r="K959" s="44"/>
    </row>
    <row r="960" spans="6:11" ht="15" x14ac:dyDescent="0.25">
      <c r="F960" s="46"/>
      <c r="H960" s="63">
        <v>45874</v>
      </c>
      <c r="K960" s="44"/>
    </row>
    <row r="961" spans="6:11" ht="15" x14ac:dyDescent="0.25">
      <c r="F961" s="46"/>
      <c r="H961" s="63">
        <v>45875</v>
      </c>
      <c r="K961" s="44"/>
    </row>
    <row r="962" spans="6:11" ht="15" x14ac:dyDescent="0.25">
      <c r="F962" s="46"/>
      <c r="H962" s="63">
        <v>45876</v>
      </c>
      <c r="K962" s="44"/>
    </row>
    <row r="963" spans="6:11" ht="15" x14ac:dyDescent="0.25">
      <c r="F963" s="46"/>
      <c r="H963" s="63">
        <v>45877</v>
      </c>
      <c r="K963" s="44"/>
    </row>
    <row r="964" spans="6:11" ht="15" x14ac:dyDescent="0.25">
      <c r="F964" s="46"/>
      <c r="H964" s="63">
        <v>45878</v>
      </c>
      <c r="K964" s="44"/>
    </row>
    <row r="965" spans="6:11" ht="15" x14ac:dyDescent="0.25">
      <c r="F965" s="46"/>
      <c r="H965" s="63">
        <v>45879</v>
      </c>
      <c r="K965" s="44"/>
    </row>
    <row r="966" spans="6:11" ht="15" x14ac:dyDescent="0.25">
      <c r="F966" s="46"/>
      <c r="H966" s="63">
        <v>45880</v>
      </c>
      <c r="K966" s="44"/>
    </row>
    <row r="967" spans="6:11" ht="15" x14ac:dyDescent="0.25">
      <c r="F967" s="46"/>
      <c r="H967" s="63">
        <v>45881</v>
      </c>
      <c r="K967" s="44"/>
    </row>
    <row r="968" spans="6:11" ht="15" x14ac:dyDescent="0.25">
      <c r="F968" s="46"/>
      <c r="H968" s="63">
        <v>45882</v>
      </c>
      <c r="K968" s="44"/>
    </row>
    <row r="969" spans="6:11" ht="15" x14ac:dyDescent="0.25">
      <c r="F969" s="46"/>
      <c r="H969" s="63">
        <v>45883</v>
      </c>
      <c r="K969" s="44"/>
    </row>
    <row r="970" spans="6:11" ht="15" x14ac:dyDescent="0.25">
      <c r="F970" s="46"/>
      <c r="H970" s="63">
        <v>45884</v>
      </c>
      <c r="K970" s="44"/>
    </row>
    <row r="971" spans="6:11" ht="15" x14ac:dyDescent="0.25">
      <c r="F971" s="46"/>
      <c r="H971" s="63">
        <v>45885</v>
      </c>
      <c r="K971" s="44"/>
    </row>
    <row r="972" spans="6:11" ht="15" x14ac:dyDescent="0.25">
      <c r="F972" s="46"/>
      <c r="H972" s="63">
        <v>45886</v>
      </c>
      <c r="K972" s="44"/>
    </row>
    <row r="973" spans="6:11" ht="15" x14ac:dyDescent="0.25">
      <c r="F973" s="46"/>
      <c r="H973" s="63">
        <v>45887</v>
      </c>
      <c r="K973" s="44"/>
    </row>
    <row r="974" spans="6:11" ht="15" x14ac:dyDescent="0.25">
      <c r="F974" s="46"/>
      <c r="H974" s="63">
        <v>45888</v>
      </c>
      <c r="K974" s="44"/>
    </row>
    <row r="975" spans="6:11" ht="15" x14ac:dyDescent="0.25">
      <c r="F975" s="46"/>
      <c r="H975" s="63">
        <v>45889</v>
      </c>
      <c r="K975" s="44"/>
    </row>
    <row r="976" spans="6:11" ht="15" x14ac:dyDescent="0.25">
      <c r="F976" s="46"/>
      <c r="H976" s="63">
        <v>45890</v>
      </c>
      <c r="K976" s="44"/>
    </row>
    <row r="977" spans="6:11" ht="15" x14ac:dyDescent="0.25">
      <c r="F977" s="46"/>
      <c r="H977" s="63">
        <v>45891</v>
      </c>
      <c r="K977" s="44"/>
    </row>
    <row r="978" spans="6:11" ht="15" x14ac:dyDescent="0.25">
      <c r="F978" s="46"/>
      <c r="H978" s="63">
        <v>45892</v>
      </c>
      <c r="K978" s="44"/>
    </row>
    <row r="979" spans="6:11" ht="15" x14ac:dyDescent="0.25">
      <c r="F979" s="46"/>
      <c r="H979" s="63">
        <v>45893</v>
      </c>
      <c r="K979" s="44"/>
    </row>
    <row r="980" spans="6:11" ht="15" x14ac:dyDescent="0.25">
      <c r="F980" s="46"/>
      <c r="H980" s="63">
        <v>45894</v>
      </c>
      <c r="K980" s="44"/>
    </row>
    <row r="981" spans="6:11" ht="15" x14ac:dyDescent="0.25">
      <c r="F981" s="46"/>
      <c r="H981" s="63">
        <v>45895</v>
      </c>
      <c r="K981" s="44"/>
    </row>
    <row r="982" spans="6:11" ht="15" x14ac:dyDescent="0.25">
      <c r="F982" s="46"/>
      <c r="H982" s="63">
        <v>45896</v>
      </c>
      <c r="K982" s="44"/>
    </row>
    <row r="983" spans="6:11" ht="15" x14ac:dyDescent="0.25">
      <c r="F983" s="46"/>
      <c r="H983" s="63">
        <v>45897</v>
      </c>
      <c r="K983" s="44"/>
    </row>
    <row r="984" spans="6:11" ht="15" x14ac:dyDescent="0.25">
      <c r="F984" s="46"/>
      <c r="H984" s="63">
        <v>45898</v>
      </c>
      <c r="K984" s="44"/>
    </row>
    <row r="985" spans="6:11" ht="15" x14ac:dyDescent="0.25">
      <c r="F985" s="46"/>
      <c r="H985" s="63">
        <v>45899</v>
      </c>
      <c r="K985" s="44"/>
    </row>
    <row r="986" spans="6:11" ht="15" x14ac:dyDescent="0.25">
      <c r="F986" s="46"/>
      <c r="H986" s="63">
        <v>45900</v>
      </c>
      <c r="K986" s="44"/>
    </row>
    <row r="987" spans="6:11" ht="15" x14ac:dyDescent="0.25">
      <c r="F987" s="46"/>
      <c r="H987" s="63">
        <v>45901</v>
      </c>
      <c r="K987" s="44"/>
    </row>
    <row r="988" spans="6:11" ht="15" x14ac:dyDescent="0.25">
      <c r="F988" s="46"/>
      <c r="H988" s="63">
        <v>45902</v>
      </c>
      <c r="K988" s="44"/>
    </row>
    <row r="989" spans="6:11" ht="15" x14ac:dyDescent="0.25">
      <c r="F989" s="46"/>
      <c r="H989" s="63">
        <v>45903</v>
      </c>
      <c r="K989" s="44"/>
    </row>
    <row r="990" spans="6:11" ht="15" x14ac:dyDescent="0.25">
      <c r="F990" s="46"/>
      <c r="H990" s="63">
        <v>45904</v>
      </c>
      <c r="K990" s="44"/>
    </row>
    <row r="991" spans="6:11" ht="15" x14ac:dyDescent="0.25">
      <c r="F991" s="46"/>
      <c r="H991" s="63">
        <v>45905</v>
      </c>
      <c r="K991" s="44"/>
    </row>
    <row r="992" spans="6:11" ht="15" x14ac:dyDescent="0.25">
      <c r="F992" s="46"/>
      <c r="H992" s="63">
        <v>45906</v>
      </c>
      <c r="K992" s="44"/>
    </row>
    <row r="993" spans="6:11" ht="15" x14ac:dyDescent="0.25">
      <c r="F993" s="46"/>
      <c r="H993" s="63">
        <v>45907</v>
      </c>
      <c r="K993" s="44"/>
    </row>
    <row r="994" spans="6:11" ht="15" x14ac:dyDescent="0.25">
      <c r="F994" s="46"/>
      <c r="H994" s="63">
        <v>45908</v>
      </c>
      <c r="K994" s="44"/>
    </row>
    <row r="995" spans="6:11" ht="15" x14ac:dyDescent="0.25">
      <c r="F995" s="46"/>
      <c r="H995" s="63">
        <v>45909</v>
      </c>
      <c r="K995" s="44"/>
    </row>
    <row r="996" spans="6:11" ht="15" x14ac:dyDescent="0.25">
      <c r="F996" s="46"/>
      <c r="H996" s="63">
        <v>45910</v>
      </c>
      <c r="K996" s="44"/>
    </row>
    <row r="997" spans="6:11" ht="15" x14ac:dyDescent="0.25">
      <c r="F997" s="46"/>
      <c r="H997" s="63">
        <v>45911</v>
      </c>
      <c r="K997" s="44"/>
    </row>
    <row r="998" spans="6:11" ht="15" x14ac:dyDescent="0.25">
      <c r="F998" s="46"/>
      <c r="H998" s="63">
        <v>45912</v>
      </c>
      <c r="K998" s="44"/>
    </row>
    <row r="999" spans="6:11" ht="15" x14ac:dyDescent="0.25">
      <c r="F999" s="46"/>
      <c r="H999" s="63">
        <v>45913</v>
      </c>
      <c r="K999" s="44"/>
    </row>
    <row r="1000" spans="6:11" ht="15" x14ac:dyDescent="0.25">
      <c r="F1000" s="46"/>
      <c r="H1000" s="63">
        <v>45914</v>
      </c>
      <c r="K1000" s="44"/>
    </row>
    <row r="1001" spans="6:11" ht="15" x14ac:dyDescent="0.25">
      <c r="F1001" s="46"/>
      <c r="H1001" s="63">
        <v>45915</v>
      </c>
      <c r="K1001" s="44"/>
    </row>
    <row r="1002" spans="6:11" ht="15" x14ac:dyDescent="0.25">
      <c r="F1002" s="46"/>
      <c r="H1002" s="63">
        <v>45916</v>
      </c>
      <c r="K1002" s="44"/>
    </row>
    <row r="1003" spans="6:11" ht="15" x14ac:dyDescent="0.25">
      <c r="F1003" s="46"/>
      <c r="H1003" s="63">
        <v>45917</v>
      </c>
      <c r="K1003" s="44"/>
    </row>
    <row r="1004" spans="6:11" ht="15" x14ac:dyDescent="0.25">
      <c r="F1004" s="46"/>
      <c r="H1004" s="63">
        <v>45918</v>
      </c>
      <c r="K1004" s="44"/>
    </row>
    <row r="1005" spans="6:11" ht="15" x14ac:dyDescent="0.25">
      <c r="F1005" s="46"/>
      <c r="H1005" s="63">
        <v>45919</v>
      </c>
      <c r="K1005" s="44"/>
    </row>
    <row r="1006" spans="6:11" ht="15" x14ac:dyDescent="0.25">
      <c r="F1006" s="46"/>
      <c r="H1006" s="63">
        <v>45920</v>
      </c>
      <c r="K1006" s="44"/>
    </row>
    <row r="1007" spans="6:11" ht="15" x14ac:dyDescent="0.25">
      <c r="F1007" s="46"/>
      <c r="H1007" s="63">
        <v>45921</v>
      </c>
      <c r="K1007" s="44"/>
    </row>
    <row r="1008" spans="6:11" ht="15" x14ac:dyDescent="0.25">
      <c r="F1008" s="46"/>
      <c r="H1008" s="63">
        <v>45922</v>
      </c>
      <c r="K1008" s="44"/>
    </row>
    <row r="1009" spans="6:11" ht="15" x14ac:dyDescent="0.25">
      <c r="F1009" s="46"/>
      <c r="H1009" s="63">
        <v>45923</v>
      </c>
      <c r="K1009" s="44"/>
    </row>
    <row r="1010" spans="6:11" ht="15" x14ac:dyDescent="0.25">
      <c r="F1010" s="46"/>
      <c r="H1010" s="63">
        <v>45924</v>
      </c>
      <c r="K1010" s="44"/>
    </row>
    <row r="1011" spans="6:11" ht="15" x14ac:dyDescent="0.25">
      <c r="F1011" s="46"/>
      <c r="H1011" s="63">
        <v>45925</v>
      </c>
      <c r="K1011" s="44"/>
    </row>
    <row r="1012" spans="6:11" ht="15" x14ac:dyDescent="0.25">
      <c r="F1012" s="46"/>
      <c r="H1012" s="63">
        <v>45926</v>
      </c>
      <c r="K1012" s="44"/>
    </row>
    <row r="1013" spans="6:11" ht="15" x14ac:dyDescent="0.25">
      <c r="F1013" s="46"/>
      <c r="H1013" s="63">
        <v>45927</v>
      </c>
      <c r="K1013" s="44"/>
    </row>
    <row r="1014" spans="6:11" ht="15" x14ac:dyDescent="0.25">
      <c r="F1014" s="46"/>
      <c r="H1014" s="63">
        <v>45928</v>
      </c>
      <c r="K1014" s="44"/>
    </row>
    <row r="1015" spans="6:11" ht="15" x14ac:dyDescent="0.25">
      <c r="F1015" s="46"/>
      <c r="H1015" s="63">
        <v>45929</v>
      </c>
      <c r="K1015" s="44"/>
    </row>
    <row r="1016" spans="6:11" ht="15" x14ac:dyDescent="0.25">
      <c r="F1016" s="46"/>
      <c r="H1016" s="63">
        <v>45930</v>
      </c>
      <c r="K1016" s="44"/>
    </row>
    <row r="1017" spans="6:11" ht="15" x14ac:dyDescent="0.25">
      <c r="F1017" s="46"/>
      <c r="H1017" s="63">
        <v>45931</v>
      </c>
      <c r="K1017" s="44"/>
    </row>
    <row r="1018" spans="6:11" ht="15" x14ac:dyDescent="0.25">
      <c r="F1018" s="46"/>
      <c r="H1018" s="63">
        <v>45932</v>
      </c>
      <c r="K1018" s="44"/>
    </row>
    <row r="1019" spans="6:11" ht="15" x14ac:dyDescent="0.25">
      <c r="F1019" s="46"/>
      <c r="H1019" s="63">
        <v>45933</v>
      </c>
      <c r="K1019" s="44"/>
    </row>
    <row r="1020" spans="6:11" ht="15" x14ac:dyDescent="0.25">
      <c r="F1020" s="46"/>
      <c r="H1020" s="63">
        <v>45934</v>
      </c>
      <c r="K1020" s="44"/>
    </row>
    <row r="1021" spans="6:11" ht="15" x14ac:dyDescent="0.25">
      <c r="F1021" s="46"/>
      <c r="H1021" s="63">
        <v>45935</v>
      </c>
      <c r="K1021" s="44"/>
    </row>
    <row r="1022" spans="6:11" ht="15" x14ac:dyDescent="0.25">
      <c r="F1022" s="46"/>
      <c r="H1022" s="63">
        <v>45936</v>
      </c>
      <c r="K1022" s="44"/>
    </row>
    <row r="1023" spans="6:11" ht="15" x14ac:dyDescent="0.25">
      <c r="F1023" s="46"/>
      <c r="H1023" s="63">
        <v>45937</v>
      </c>
      <c r="K1023" s="44"/>
    </row>
    <row r="1024" spans="6:11" ht="15" x14ac:dyDescent="0.25">
      <c r="F1024" s="46"/>
      <c r="H1024" s="63">
        <v>45938</v>
      </c>
      <c r="K1024" s="44"/>
    </row>
    <row r="1025" spans="6:11" ht="15" x14ac:dyDescent="0.25">
      <c r="F1025" s="46"/>
      <c r="H1025" s="63">
        <v>45939</v>
      </c>
      <c r="K1025" s="44"/>
    </row>
    <row r="1026" spans="6:11" ht="15" x14ac:dyDescent="0.25">
      <c r="F1026" s="46"/>
      <c r="H1026" s="63">
        <v>45940</v>
      </c>
      <c r="K1026" s="44"/>
    </row>
    <row r="1027" spans="6:11" ht="15" x14ac:dyDescent="0.25">
      <c r="F1027" s="46"/>
      <c r="H1027" s="63">
        <v>45941</v>
      </c>
      <c r="K1027" s="44"/>
    </row>
    <row r="1028" spans="6:11" ht="15" x14ac:dyDescent="0.25">
      <c r="F1028" s="46"/>
      <c r="H1028" s="63">
        <v>45942</v>
      </c>
      <c r="K1028" s="44"/>
    </row>
    <row r="1029" spans="6:11" ht="15" x14ac:dyDescent="0.25">
      <c r="F1029" s="46"/>
      <c r="H1029" s="63">
        <v>45943</v>
      </c>
      <c r="K1029" s="44"/>
    </row>
    <row r="1030" spans="6:11" ht="15" x14ac:dyDescent="0.25">
      <c r="F1030" s="46"/>
      <c r="H1030" s="63">
        <v>45944</v>
      </c>
      <c r="K1030" s="44"/>
    </row>
    <row r="1031" spans="6:11" ht="15" x14ac:dyDescent="0.25">
      <c r="F1031" s="46"/>
      <c r="H1031" s="63">
        <v>45945</v>
      </c>
      <c r="K1031" s="44"/>
    </row>
    <row r="1032" spans="6:11" ht="15" x14ac:dyDescent="0.25">
      <c r="F1032" s="46"/>
      <c r="H1032" s="63">
        <v>45946</v>
      </c>
      <c r="K1032" s="44"/>
    </row>
    <row r="1033" spans="6:11" ht="15" x14ac:dyDescent="0.25">
      <c r="F1033" s="46"/>
      <c r="H1033" s="63">
        <v>45947</v>
      </c>
      <c r="K1033" s="44"/>
    </row>
    <row r="1034" spans="6:11" ht="15" x14ac:dyDescent="0.25">
      <c r="F1034" s="46"/>
      <c r="H1034" s="63">
        <v>45948</v>
      </c>
      <c r="K1034" s="44"/>
    </row>
    <row r="1035" spans="6:11" ht="15" x14ac:dyDescent="0.25">
      <c r="F1035" s="46"/>
      <c r="H1035" s="63">
        <v>45949</v>
      </c>
      <c r="K1035" s="44"/>
    </row>
    <row r="1036" spans="6:11" ht="15" x14ac:dyDescent="0.25">
      <c r="F1036" s="46"/>
      <c r="H1036" s="63">
        <v>45950</v>
      </c>
      <c r="K1036" s="44"/>
    </row>
    <row r="1037" spans="6:11" ht="15" x14ac:dyDescent="0.25">
      <c r="F1037" s="46"/>
      <c r="H1037" s="63">
        <v>45951</v>
      </c>
      <c r="K1037" s="44"/>
    </row>
    <row r="1038" spans="6:11" ht="15" x14ac:dyDescent="0.25">
      <c r="F1038" s="46"/>
      <c r="H1038" s="63">
        <v>45952</v>
      </c>
      <c r="K1038" s="44"/>
    </row>
    <row r="1039" spans="6:11" ht="15" x14ac:dyDescent="0.25">
      <c r="F1039" s="46"/>
      <c r="H1039" s="63">
        <v>45953</v>
      </c>
      <c r="K1039" s="44"/>
    </row>
    <row r="1040" spans="6:11" ht="15" x14ac:dyDescent="0.25">
      <c r="F1040" s="46"/>
      <c r="H1040" s="63">
        <v>45954</v>
      </c>
      <c r="K1040" s="44"/>
    </row>
    <row r="1041" spans="6:11" ht="15" x14ac:dyDescent="0.25">
      <c r="F1041" s="46"/>
      <c r="H1041" s="63">
        <v>45955</v>
      </c>
      <c r="K1041" s="44"/>
    </row>
    <row r="1042" spans="6:11" ht="15" x14ac:dyDescent="0.25">
      <c r="F1042" s="46"/>
      <c r="H1042" s="63">
        <v>45956</v>
      </c>
      <c r="K1042" s="44"/>
    </row>
    <row r="1043" spans="6:11" ht="15" x14ac:dyDescent="0.25">
      <c r="F1043" s="46"/>
      <c r="H1043" s="63">
        <v>45957</v>
      </c>
      <c r="K1043" s="44"/>
    </row>
    <row r="1044" spans="6:11" ht="15" x14ac:dyDescent="0.25">
      <c r="F1044" s="46"/>
      <c r="H1044" s="63">
        <v>45958</v>
      </c>
      <c r="K1044" s="44"/>
    </row>
    <row r="1045" spans="6:11" ht="15" x14ac:dyDescent="0.25">
      <c r="F1045" s="46"/>
      <c r="H1045" s="63">
        <v>45959</v>
      </c>
      <c r="K1045" s="44"/>
    </row>
    <row r="1046" spans="6:11" ht="15" x14ac:dyDescent="0.25">
      <c r="F1046" s="46"/>
      <c r="H1046" s="63">
        <v>45960</v>
      </c>
      <c r="K1046" s="44"/>
    </row>
    <row r="1047" spans="6:11" ht="15" x14ac:dyDescent="0.25">
      <c r="F1047" s="46"/>
      <c r="H1047" s="63">
        <v>45961</v>
      </c>
      <c r="K1047" s="44"/>
    </row>
    <row r="1048" spans="6:11" ht="15" x14ac:dyDescent="0.25">
      <c r="F1048" s="46"/>
      <c r="H1048" s="63">
        <v>45962</v>
      </c>
      <c r="K1048" s="44"/>
    </row>
    <row r="1049" spans="6:11" ht="15" x14ac:dyDescent="0.25">
      <c r="F1049" s="46"/>
      <c r="H1049" s="63">
        <v>45963</v>
      </c>
      <c r="K1049" s="44"/>
    </row>
    <row r="1050" spans="6:11" ht="15" x14ac:dyDescent="0.25">
      <c r="F1050" s="46"/>
      <c r="H1050" s="63">
        <v>45964</v>
      </c>
      <c r="K1050" s="44"/>
    </row>
    <row r="1051" spans="6:11" ht="15" x14ac:dyDescent="0.25">
      <c r="F1051" s="46"/>
      <c r="H1051" s="63">
        <v>45965</v>
      </c>
      <c r="K1051" s="44"/>
    </row>
    <row r="1052" spans="6:11" ht="15" x14ac:dyDescent="0.25">
      <c r="F1052" s="46"/>
      <c r="H1052" s="63">
        <v>45966</v>
      </c>
      <c r="K1052" s="44"/>
    </row>
    <row r="1053" spans="6:11" ht="15" x14ac:dyDescent="0.25">
      <c r="F1053" s="46"/>
      <c r="H1053" s="63">
        <v>45967</v>
      </c>
      <c r="K1053" s="44"/>
    </row>
    <row r="1054" spans="6:11" ht="15" x14ac:dyDescent="0.25">
      <c r="F1054" s="46"/>
      <c r="H1054" s="63">
        <v>45968</v>
      </c>
      <c r="K1054" s="44"/>
    </row>
    <row r="1055" spans="6:11" ht="15" x14ac:dyDescent="0.25">
      <c r="F1055" s="46"/>
      <c r="H1055" s="63">
        <v>45969</v>
      </c>
      <c r="K1055" s="44"/>
    </row>
    <row r="1056" spans="6:11" ht="15" x14ac:dyDescent="0.25">
      <c r="F1056" s="46"/>
      <c r="H1056" s="63">
        <v>45970</v>
      </c>
      <c r="K1056" s="44"/>
    </row>
    <row r="1057" spans="6:11" ht="15" x14ac:dyDescent="0.25">
      <c r="F1057" s="46"/>
      <c r="H1057" s="63">
        <v>45971</v>
      </c>
      <c r="K1057" s="44"/>
    </row>
    <row r="1058" spans="6:11" ht="15" x14ac:dyDescent="0.25">
      <c r="F1058" s="46"/>
      <c r="H1058" s="63">
        <v>45972</v>
      </c>
      <c r="K1058" s="44"/>
    </row>
    <row r="1059" spans="6:11" ht="15" x14ac:dyDescent="0.25">
      <c r="F1059" s="46"/>
      <c r="H1059" s="63">
        <v>45973</v>
      </c>
      <c r="K1059" s="44"/>
    </row>
    <row r="1060" spans="6:11" ht="15" x14ac:dyDescent="0.25">
      <c r="F1060" s="46"/>
      <c r="H1060" s="63">
        <v>45974</v>
      </c>
      <c r="K1060" s="44"/>
    </row>
    <row r="1061" spans="6:11" ht="15" x14ac:dyDescent="0.25">
      <c r="F1061" s="46"/>
      <c r="H1061" s="63">
        <v>45975</v>
      </c>
      <c r="K1061" s="44"/>
    </row>
    <row r="1062" spans="6:11" ht="15" x14ac:dyDescent="0.25">
      <c r="F1062" s="46"/>
      <c r="H1062" s="63">
        <v>45976</v>
      </c>
      <c r="K1062" s="44"/>
    </row>
    <row r="1063" spans="6:11" ht="15" x14ac:dyDescent="0.25">
      <c r="F1063" s="46"/>
      <c r="H1063" s="63">
        <v>45977</v>
      </c>
      <c r="K1063" s="44"/>
    </row>
    <row r="1064" spans="6:11" ht="15" x14ac:dyDescent="0.25">
      <c r="F1064" s="46"/>
      <c r="H1064" s="63">
        <v>45978</v>
      </c>
      <c r="K1064" s="44"/>
    </row>
    <row r="1065" spans="6:11" ht="15" x14ac:dyDescent="0.25">
      <c r="F1065" s="46"/>
      <c r="H1065" s="63">
        <v>45979</v>
      </c>
      <c r="K1065" s="44"/>
    </row>
    <row r="1066" spans="6:11" ht="15" x14ac:dyDescent="0.25">
      <c r="F1066" s="46"/>
      <c r="H1066" s="63">
        <v>45980</v>
      </c>
      <c r="K1066" s="44"/>
    </row>
    <row r="1067" spans="6:11" ht="15" x14ac:dyDescent="0.25">
      <c r="F1067" s="46"/>
      <c r="H1067" s="63">
        <v>45981</v>
      </c>
      <c r="K1067" s="44"/>
    </row>
    <row r="1068" spans="6:11" ht="15" x14ac:dyDescent="0.25">
      <c r="F1068" s="46"/>
      <c r="H1068" s="63">
        <v>45982</v>
      </c>
      <c r="K1068" s="44"/>
    </row>
    <row r="1069" spans="6:11" ht="15" x14ac:dyDescent="0.25">
      <c r="F1069" s="46"/>
      <c r="H1069" s="63">
        <v>45983</v>
      </c>
      <c r="K1069" s="44"/>
    </row>
    <row r="1070" spans="6:11" ht="15" x14ac:dyDescent="0.25">
      <c r="F1070" s="46"/>
      <c r="H1070" s="63">
        <v>45984</v>
      </c>
      <c r="K1070" s="44"/>
    </row>
    <row r="1071" spans="6:11" ht="15" x14ac:dyDescent="0.25">
      <c r="F1071" s="46"/>
      <c r="H1071" s="63">
        <v>45985</v>
      </c>
      <c r="K1071" s="44"/>
    </row>
    <row r="1072" spans="6:11" ht="15" x14ac:dyDescent="0.25">
      <c r="F1072" s="46"/>
      <c r="H1072" s="63">
        <v>45986</v>
      </c>
      <c r="K1072" s="44"/>
    </row>
    <row r="1073" spans="6:11" ht="15" x14ac:dyDescent="0.25">
      <c r="F1073" s="46"/>
      <c r="H1073" s="63">
        <v>45987</v>
      </c>
      <c r="K1073" s="44"/>
    </row>
    <row r="1074" spans="6:11" ht="15" x14ac:dyDescent="0.25">
      <c r="F1074" s="46"/>
      <c r="H1074" s="63">
        <v>45988</v>
      </c>
      <c r="K1074" s="44"/>
    </row>
    <row r="1075" spans="6:11" ht="15" x14ac:dyDescent="0.25">
      <c r="F1075" s="46"/>
      <c r="H1075" s="63">
        <v>45989</v>
      </c>
      <c r="K1075" s="44"/>
    </row>
    <row r="1076" spans="6:11" ht="15" x14ac:dyDescent="0.25">
      <c r="F1076" s="46"/>
      <c r="H1076" s="63">
        <v>45990</v>
      </c>
      <c r="K1076" s="44"/>
    </row>
    <row r="1077" spans="6:11" ht="15" x14ac:dyDescent="0.25">
      <c r="F1077" s="46"/>
      <c r="H1077" s="63">
        <v>45991</v>
      </c>
      <c r="K1077" s="44"/>
    </row>
    <row r="1078" spans="6:11" ht="15" x14ac:dyDescent="0.25">
      <c r="F1078" s="46"/>
      <c r="H1078" s="63">
        <v>45992</v>
      </c>
      <c r="K1078" s="44"/>
    </row>
    <row r="1079" spans="6:11" ht="15" x14ac:dyDescent="0.25">
      <c r="F1079" s="46"/>
      <c r="H1079" s="63">
        <v>45993</v>
      </c>
      <c r="K1079" s="44"/>
    </row>
    <row r="1080" spans="6:11" ht="15" x14ac:dyDescent="0.25">
      <c r="F1080" s="46"/>
      <c r="H1080" s="63">
        <v>45994</v>
      </c>
      <c r="K1080" s="44"/>
    </row>
    <row r="1081" spans="6:11" ht="15" x14ac:dyDescent="0.25">
      <c r="F1081" s="46"/>
      <c r="H1081" s="63">
        <v>45995</v>
      </c>
      <c r="K1081" s="44"/>
    </row>
    <row r="1082" spans="6:11" ht="15" x14ac:dyDescent="0.25">
      <c r="F1082" s="46"/>
      <c r="H1082" s="63">
        <v>45996</v>
      </c>
      <c r="K1082" s="44"/>
    </row>
    <row r="1083" spans="6:11" ht="15" x14ac:dyDescent="0.25">
      <c r="F1083" s="46"/>
      <c r="H1083" s="63">
        <v>45997</v>
      </c>
      <c r="K1083" s="44"/>
    </row>
    <row r="1084" spans="6:11" ht="15" x14ac:dyDescent="0.25">
      <c r="F1084" s="46"/>
      <c r="H1084" s="63">
        <v>45998</v>
      </c>
      <c r="K1084" s="44"/>
    </row>
    <row r="1085" spans="6:11" ht="15" x14ac:dyDescent="0.25">
      <c r="F1085" s="46"/>
      <c r="H1085" s="63">
        <v>45999</v>
      </c>
      <c r="K1085" s="44"/>
    </row>
    <row r="1086" spans="6:11" ht="15" x14ac:dyDescent="0.25">
      <c r="F1086" s="46"/>
      <c r="H1086" s="63">
        <v>46000</v>
      </c>
      <c r="K1086" s="44"/>
    </row>
    <row r="1087" spans="6:11" ht="15" x14ac:dyDescent="0.25">
      <c r="F1087" s="46"/>
      <c r="H1087" s="63">
        <v>46001</v>
      </c>
      <c r="K1087" s="44"/>
    </row>
    <row r="1088" spans="6:11" ht="15" x14ac:dyDescent="0.25">
      <c r="F1088" s="46"/>
      <c r="H1088" s="63">
        <v>46002</v>
      </c>
      <c r="K1088" s="44"/>
    </row>
    <row r="1089" spans="6:11" ht="15" x14ac:dyDescent="0.25">
      <c r="F1089" s="46"/>
      <c r="H1089" s="63">
        <v>46003</v>
      </c>
      <c r="K1089" s="44"/>
    </row>
    <row r="1090" spans="6:11" ht="15" x14ac:dyDescent="0.25">
      <c r="F1090" s="46"/>
      <c r="H1090" s="63">
        <v>46004</v>
      </c>
      <c r="K1090" s="44"/>
    </row>
    <row r="1091" spans="6:11" ht="15" x14ac:dyDescent="0.25">
      <c r="F1091" s="46"/>
      <c r="H1091" s="63">
        <v>46005</v>
      </c>
      <c r="K1091" s="44"/>
    </row>
    <row r="1092" spans="6:11" ht="15" x14ac:dyDescent="0.25">
      <c r="F1092" s="46"/>
      <c r="H1092" s="63">
        <v>46006</v>
      </c>
      <c r="K1092" s="44"/>
    </row>
    <row r="1093" spans="6:11" ht="15" x14ac:dyDescent="0.25">
      <c r="F1093" s="46"/>
      <c r="H1093" s="63">
        <v>46007</v>
      </c>
      <c r="K1093" s="44"/>
    </row>
    <row r="1094" spans="6:11" ht="15" x14ac:dyDescent="0.25">
      <c r="F1094" s="46"/>
      <c r="H1094" s="63">
        <v>46008</v>
      </c>
      <c r="K1094" s="44"/>
    </row>
    <row r="1095" spans="6:11" ht="15" x14ac:dyDescent="0.25">
      <c r="F1095" s="46"/>
      <c r="H1095" s="63">
        <v>46009</v>
      </c>
      <c r="K1095" s="44"/>
    </row>
    <row r="1096" spans="6:11" ht="15" x14ac:dyDescent="0.25">
      <c r="F1096" s="46"/>
      <c r="H1096" s="63">
        <v>46010</v>
      </c>
      <c r="K1096" s="44"/>
    </row>
    <row r="1097" spans="6:11" ht="15" x14ac:dyDescent="0.25">
      <c r="F1097" s="46"/>
      <c r="H1097" s="63">
        <v>46011</v>
      </c>
      <c r="K1097" s="44"/>
    </row>
    <row r="1098" spans="6:11" ht="15" x14ac:dyDescent="0.25">
      <c r="F1098" s="46"/>
      <c r="H1098" s="63">
        <v>46012</v>
      </c>
      <c r="K1098" s="44"/>
    </row>
    <row r="1099" spans="6:11" ht="15" x14ac:dyDescent="0.25">
      <c r="F1099" s="46"/>
      <c r="H1099" s="63">
        <v>46013</v>
      </c>
      <c r="K1099" s="44"/>
    </row>
    <row r="1100" spans="6:11" ht="15" x14ac:dyDescent="0.25">
      <c r="F1100" s="46"/>
      <c r="H1100" s="63">
        <v>46014</v>
      </c>
      <c r="K1100" s="44"/>
    </row>
    <row r="1101" spans="6:11" ht="15" x14ac:dyDescent="0.25">
      <c r="F1101" s="46"/>
      <c r="H1101" s="63">
        <v>46015</v>
      </c>
      <c r="K1101" s="44"/>
    </row>
    <row r="1102" spans="6:11" ht="15" x14ac:dyDescent="0.25">
      <c r="F1102" s="46"/>
      <c r="H1102" s="63">
        <v>46016</v>
      </c>
      <c r="K1102" s="44"/>
    </row>
    <row r="1103" spans="6:11" ht="15" x14ac:dyDescent="0.25">
      <c r="F1103" s="46"/>
      <c r="H1103" s="63">
        <v>46017</v>
      </c>
      <c r="K1103" s="44"/>
    </row>
    <row r="1104" spans="6:11" ht="15" x14ac:dyDescent="0.25">
      <c r="F1104" s="46"/>
      <c r="H1104" s="63">
        <v>46018</v>
      </c>
      <c r="K1104" s="44"/>
    </row>
    <row r="1105" spans="6:11" ht="15" x14ac:dyDescent="0.25">
      <c r="F1105" s="46"/>
      <c r="H1105" s="63">
        <v>46019</v>
      </c>
      <c r="K1105" s="44"/>
    </row>
    <row r="1106" spans="6:11" ht="15" x14ac:dyDescent="0.25">
      <c r="F1106" s="46"/>
      <c r="H1106" s="63">
        <v>46020</v>
      </c>
      <c r="K1106" s="44"/>
    </row>
    <row r="1107" spans="6:11" ht="15" x14ac:dyDescent="0.25">
      <c r="F1107" s="46"/>
      <c r="H1107" s="63">
        <v>46021</v>
      </c>
      <c r="K1107" s="44"/>
    </row>
    <row r="1108" spans="6:11" ht="15" x14ac:dyDescent="0.25">
      <c r="F1108" s="46"/>
      <c r="H1108" s="63">
        <v>46022</v>
      </c>
      <c r="K1108" s="44"/>
    </row>
    <row r="1109" spans="6:11" ht="15" x14ac:dyDescent="0.25">
      <c r="F1109" s="46"/>
      <c r="H1109" s="63">
        <v>46023</v>
      </c>
      <c r="K1109" s="44"/>
    </row>
    <row r="1110" spans="6:11" ht="15" x14ac:dyDescent="0.25">
      <c r="F1110" s="46"/>
      <c r="H1110" s="63">
        <v>46024</v>
      </c>
      <c r="K1110" s="44"/>
    </row>
    <row r="1111" spans="6:11" ht="15" x14ac:dyDescent="0.25">
      <c r="F1111" s="46"/>
      <c r="H1111" s="63">
        <v>46025</v>
      </c>
      <c r="K1111" s="44"/>
    </row>
    <row r="1112" spans="6:11" ht="15" x14ac:dyDescent="0.25">
      <c r="F1112" s="46"/>
      <c r="H1112" s="63">
        <v>46026</v>
      </c>
      <c r="K1112" s="44"/>
    </row>
    <row r="1113" spans="6:11" ht="15" x14ac:dyDescent="0.25">
      <c r="F1113" s="46"/>
      <c r="H1113" s="63">
        <v>46027</v>
      </c>
      <c r="K1113" s="44"/>
    </row>
    <row r="1114" spans="6:11" ht="15" x14ac:dyDescent="0.25">
      <c r="F1114" s="46"/>
      <c r="H1114" s="63">
        <v>46028</v>
      </c>
      <c r="K1114" s="44"/>
    </row>
    <row r="1115" spans="6:11" ht="15" x14ac:dyDescent="0.25">
      <c r="F1115" s="46"/>
      <c r="H1115" s="63">
        <v>46029</v>
      </c>
      <c r="K1115" s="44"/>
    </row>
    <row r="1116" spans="6:11" ht="15" x14ac:dyDescent="0.25">
      <c r="F1116" s="46"/>
      <c r="H1116" s="63">
        <v>46030</v>
      </c>
      <c r="K1116" s="44"/>
    </row>
    <row r="1117" spans="6:11" ht="15" x14ac:dyDescent="0.25">
      <c r="F1117" s="46"/>
      <c r="H1117" s="63">
        <v>46031</v>
      </c>
      <c r="K1117" s="44"/>
    </row>
    <row r="1118" spans="6:11" ht="15" x14ac:dyDescent="0.25">
      <c r="F1118" s="46"/>
      <c r="H1118" s="63">
        <v>46032</v>
      </c>
      <c r="K1118" s="44"/>
    </row>
    <row r="1119" spans="6:11" ht="15" x14ac:dyDescent="0.25">
      <c r="F1119" s="46"/>
      <c r="H1119" s="63">
        <v>46033</v>
      </c>
      <c r="K1119" s="44"/>
    </row>
    <row r="1120" spans="6:11" ht="15" x14ac:dyDescent="0.25">
      <c r="F1120" s="46"/>
      <c r="H1120" s="63">
        <v>46034</v>
      </c>
      <c r="K1120" s="44"/>
    </row>
    <row r="1121" spans="6:11" ht="15" x14ac:dyDescent="0.25">
      <c r="F1121" s="46"/>
      <c r="H1121" s="63">
        <v>46035</v>
      </c>
      <c r="K1121" s="44"/>
    </row>
    <row r="1122" spans="6:11" ht="15" x14ac:dyDescent="0.25">
      <c r="F1122" s="46"/>
      <c r="H1122" s="63">
        <v>46036</v>
      </c>
      <c r="K1122" s="44"/>
    </row>
    <row r="1123" spans="6:11" ht="15" x14ac:dyDescent="0.25">
      <c r="F1123" s="46"/>
      <c r="H1123" s="63">
        <v>46037</v>
      </c>
      <c r="K1123" s="44"/>
    </row>
    <row r="1124" spans="6:11" ht="15" x14ac:dyDescent="0.25">
      <c r="F1124" s="46"/>
      <c r="H1124" s="63">
        <v>46038</v>
      </c>
      <c r="K1124" s="44"/>
    </row>
    <row r="1125" spans="6:11" ht="15" x14ac:dyDescent="0.25">
      <c r="F1125" s="46"/>
      <c r="H1125" s="63">
        <v>46039</v>
      </c>
      <c r="K1125" s="44"/>
    </row>
    <row r="1126" spans="6:11" ht="15" x14ac:dyDescent="0.25">
      <c r="F1126" s="46"/>
      <c r="H1126" s="63">
        <v>46040</v>
      </c>
      <c r="K1126" s="44"/>
    </row>
    <row r="1127" spans="6:11" ht="15" x14ac:dyDescent="0.25">
      <c r="F1127" s="46"/>
      <c r="H1127" s="63">
        <v>46041</v>
      </c>
      <c r="K1127" s="44"/>
    </row>
    <row r="1128" spans="6:11" ht="15" x14ac:dyDescent="0.25">
      <c r="F1128" s="46"/>
      <c r="H1128" s="63">
        <v>46042</v>
      </c>
      <c r="K1128" s="44"/>
    </row>
    <row r="1129" spans="6:11" ht="15" x14ac:dyDescent="0.25">
      <c r="F1129" s="46"/>
      <c r="H1129" s="63">
        <v>46043</v>
      </c>
      <c r="K1129" s="44"/>
    </row>
    <row r="1130" spans="6:11" ht="15" x14ac:dyDescent="0.25">
      <c r="F1130" s="46"/>
      <c r="H1130" s="63">
        <v>46044</v>
      </c>
      <c r="K1130" s="44"/>
    </row>
    <row r="1131" spans="6:11" ht="15" x14ac:dyDescent="0.25">
      <c r="F1131" s="46"/>
      <c r="H1131" s="63">
        <v>46045</v>
      </c>
      <c r="K1131" s="44"/>
    </row>
    <row r="1132" spans="6:11" ht="15" x14ac:dyDescent="0.25">
      <c r="F1132" s="46"/>
      <c r="H1132" s="63">
        <v>46046</v>
      </c>
      <c r="K1132" s="44"/>
    </row>
    <row r="1133" spans="6:11" ht="15" x14ac:dyDescent="0.25">
      <c r="F1133" s="46"/>
      <c r="H1133" s="63">
        <v>46047</v>
      </c>
      <c r="K1133" s="44"/>
    </row>
    <row r="1134" spans="6:11" ht="15" x14ac:dyDescent="0.25">
      <c r="F1134" s="46"/>
      <c r="H1134" s="63">
        <v>46048</v>
      </c>
      <c r="K1134" s="44"/>
    </row>
    <row r="1135" spans="6:11" ht="15" x14ac:dyDescent="0.25">
      <c r="F1135" s="46"/>
      <c r="H1135" s="63">
        <v>46049</v>
      </c>
      <c r="K1135" s="44"/>
    </row>
    <row r="1136" spans="6:11" ht="15" x14ac:dyDescent="0.25">
      <c r="F1136" s="46"/>
      <c r="H1136" s="63">
        <v>46050</v>
      </c>
      <c r="K1136" s="44"/>
    </row>
    <row r="1137" spans="6:11" ht="15" x14ac:dyDescent="0.25">
      <c r="F1137" s="46"/>
      <c r="H1137" s="63">
        <v>46051</v>
      </c>
      <c r="K1137" s="44"/>
    </row>
    <row r="1138" spans="6:11" ht="15" x14ac:dyDescent="0.25">
      <c r="F1138" s="46"/>
      <c r="H1138" s="63">
        <v>46052</v>
      </c>
      <c r="K1138" s="44"/>
    </row>
    <row r="1139" spans="6:11" ht="15" x14ac:dyDescent="0.25">
      <c r="F1139" s="46"/>
      <c r="H1139" s="63">
        <v>46053</v>
      </c>
      <c r="K1139" s="44"/>
    </row>
    <row r="1140" spans="6:11" ht="15" x14ac:dyDescent="0.25">
      <c r="F1140" s="46"/>
      <c r="H1140" s="63">
        <v>46054</v>
      </c>
      <c r="K1140" s="44"/>
    </row>
    <row r="1141" spans="6:11" ht="15" x14ac:dyDescent="0.25">
      <c r="F1141" s="46"/>
      <c r="H1141" s="63">
        <v>46055</v>
      </c>
      <c r="K1141" s="44"/>
    </row>
    <row r="1142" spans="6:11" ht="15" x14ac:dyDescent="0.25">
      <c r="F1142" s="46"/>
      <c r="H1142" s="63">
        <v>46056</v>
      </c>
      <c r="K1142" s="44"/>
    </row>
    <row r="1143" spans="6:11" ht="15" x14ac:dyDescent="0.25">
      <c r="F1143" s="46"/>
      <c r="H1143" s="63">
        <v>46057</v>
      </c>
      <c r="K1143" s="44"/>
    </row>
    <row r="1144" spans="6:11" ht="15" x14ac:dyDescent="0.25">
      <c r="F1144" s="46"/>
      <c r="H1144" s="63">
        <v>46058</v>
      </c>
      <c r="K1144" s="44"/>
    </row>
    <row r="1145" spans="6:11" ht="15" x14ac:dyDescent="0.25">
      <c r="F1145" s="46"/>
      <c r="H1145" s="63">
        <v>46059</v>
      </c>
      <c r="K1145" s="44"/>
    </row>
    <row r="1146" spans="6:11" ht="15" x14ac:dyDescent="0.25">
      <c r="F1146" s="46"/>
      <c r="H1146" s="63">
        <v>46060</v>
      </c>
      <c r="K1146" s="44"/>
    </row>
    <row r="1147" spans="6:11" ht="15" x14ac:dyDescent="0.25">
      <c r="F1147" s="46"/>
      <c r="H1147" s="63">
        <v>46061</v>
      </c>
      <c r="K1147" s="44"/>
    </row>
    <row r="1148" spans="6:11" ht="15" x14ac:dyDescent="0.25">
      <c r="F1148" s="46"/>
      <c r="H1148" s="63">
        <v>46062</v>
      </c>
      <c r="K1148" s="44"/>
    </row>
    <row r="1149" spans="6:11" ht="15" x14ac:dyDescent="0.25">
      <c r="F1149" s="46"/>
      <c r="H1149" s="63">
        <v>46063</v>
      </c>
      <c r="K1149" s="44"/>
    </row>
    <row r="1150" spans="6:11" ht="15" x14ac:dyDescent="0.25">
      <c r="F1150" s="46"/>
      <c r="H1150" s="63">
        <v>46064</v>
      </c>
      <c r="K1150" s="44"/>
    </row>
    <row r="1151" spans="6:11" ht="15" x14ac:dyDescent="0.25">
      <c r="F1151" s="46"/>
      <c r="H1151" s="63">
        <v>46065</v>
      </c>
      <c r="K1151" s="44"/>
    </row>
    <row r="1152" spans="6:11" ht="15" x14ac:dyDescent="0.25">
      <c r="F1152" s="46"/>
      <c r="H1152" s="63">
        <v>46066</v>
      </c>
      <c r="K1152" s="44"/>
    </row>
    <row r="1153" spans="6:11" ht="15" x14ac:dyDescent="0.25">
      <c r="F1153" s="46"/>
      <c r="H1153" s="63">
        <v>46067</v>
      </c>
      <c r="K1153" s="44"/>
    </row>
    <row r="1154" spans="6:11" ht="15" x14ac:dyDescent="0.25">
      <c r="F1154" s="46"/>
      <c r="H1154" s="63">
        <v>46068</v>
      </c>
      <c r="K1154" s="44"/>
    </row>
    <row r="1155" spans="6:11" ht="15" x14ac:dyDescent="0.25">
      <c r="F1155" s="46"/>
      <c r="H1155" s="63">
        <v>46069</v>
      </c>
      <c r="K1155" s="44"/>
    </row>
    <row r="1156" spans="6:11" ht="15" x14ac:dyDescent="0.25">
      <c r="F1156" s="46"/>
      <c r="H1156" s="63">
        <v>46070</v>
      </c>
      <c r="K1156" s="44"/>
    </row>
    <row r="1157" spans="6:11" ht="15" x14ac:dyDescent="0.25">
      <c r="F1157" s="46"/>
      <c r="H1157" s="63">
        <v>46071</v>
      </c>
      <c r="K1157" s="44"/>
    </row>
    <row r="1158" spans="6:11" ht="15" x14ac:dyDescent="0.25">
      <c r="F1158" s="46"/>
      <c r="H1158" s="63">
        <v>46072</v>
      </c>
      <c r="K1158" s="44"/>
    </row>
    <row r="1159" spans="6:11" ht="15" x14ac:dyDescent="0.25">
      <c r="F1159" s="46"/>
      <c r="H1159" s="63">
        <v>46073</v>
      </c>
      <c r="K1159" s="44"/>
    </row>
    <row r="1160" spans="6:11" ht="15" x14ac:dyDescent="0.25">
      <c r="F1160" s="46"/>
      <c r="H1160" s="63">
        <v>46074</v>
      </c>
      <c r="K1160" s="44"/>
    </row>
    <row r="1161" spans="6:11" ht="15" x14ac:dyDescent="0.25">
      <c r="F1161" s="46"/>
      <c r="H1161" s="63">
        <v>46075</v>
      </c>
      <c r="K1161" s="44"/>
    </row>
    <row r="1162" spans="6:11" ht="15" x14ac:dyDescent="0.25">
      <c r="F1162" s="46"/>
      <c r="H1162" s="63">
        <v>46076</v>
      </c>
      <c r="K1162" s="44"/>
    </row>
    <row r="1163" spans="6:11" ht="15" x14ac:dyDescent="0.25">
      <c r="F1163" s="46"/>
      <c r="H1163" s="63">
        <v>46077</v>
      </c>
      <c r="K1163" s="44"/>
    </row>
    <row r="1164" spans="6:11" ht="15" x14ac:dyDescent="0.25">
      <c r="F1164" s="46"/>
      <c r="H1164" s="63">
        <v>46078</v>
      </c>
      <c r="K1164" s="44"/>
    </row>
    <row r="1165" spans="6:11" ht="15" x14ac:dyDescent="0.25">
      <c r="F1165" s="46"/>
      <c r="H1165" s="63">
        <v>46079</v>
      </c>
      <c r="K1165" s="44"/>
    </row>
    <row r="1166" spans="6:11" ht="15" x14ac:dyDescent="0.25">
      <c r="F1166" s="46"/>
      <c r="H1166" s="63">
        <v>46080</v>
      </c>
      <c r="K1166" s="44"/>
    </row>
    <row r="1167" spans="6:11" ht="15" x14ac:dyDescent="0.25">
      <c r="F1167" s="46"/>
      <c r="H1167" s="63">
        <v>46081</v>
      </c>
      <c r="K1167" s="44"/>
    </row>
    <row r="1168" spans="6:11" ht="15" x14ac:dyDescent="0.25">
      <c r="F1168" s="46"/>
      <c r="H1168" s="63">
        <v>46082</v>
      </c>
      <c r="K1168" s="44"/>
    </row>
    <row r="1169" spans="6:11" ht="15" x14ac:dyDescent="0.25">
      <c r="F1169" s="46"/>
      <c r="H1169" s="63">
        <v>46083</v>
      </c>
      <c r="K1169" s="44"/>
    </row>
    <row r="1170" spans="6:11" ht="15" x14ac:dyDescent="0.25">
      <c r="F1170" s="46"/>
      <c r="H1170" s="63">
        <v>46084</v>
      </c>
      <c r="K1170" s="44"/>
    </row>
    <row r="1171" spans="6:11" ht="15" x14ac:dyDescent="0.25">
      <c r="F1171" s="46"/>
      <c r="H1171" s="63">
        <v>46085</v>
      </c>
      <c r="K1171" s="44"/>
    </row>
    <row r="1172" spans="6:11" ht="15" x14ac:dyDescent="0.25">
      <c r="F1172" s="46"/>
      <c r="H1172" s="63">
        <v>46086</v>
      </c>
      <c r="K1172" s="44"/>
    </row>
    <row r="1173" spans="6:11" ht="15" x14ac:dyDescent="0.25">
      <c r="F1173" s="46"/>
      <c r="H1173" s="63">
        <v>46087</v>
      </c>
      <c r="K1173" s="44"/>
    </row>
    <row r="1174" spans="6:11" ht="15" x14ac:dyDescent="0.25">
      <c r="F1174" s="46"/>
      <c r="H1174" s="63">
        <v>46088</v>
      </c>
      <c r="K1174" s="44"/>
    </row>
    <row r="1175" spans="6:11" ht="15" x14ac:dyDescent="0.25">
      <c r="F1175" s="46"/>
      <c r="H1175" s="63">
        <v>46089</v>
      </c>
      <c r="K1175" s="44"/>
    </row>
    <row r="1176" spans="6:11" ht="15" x14ac:dyDescent="0.25">
      <c r="F1176" s="46"/>
      <c r="H1176" s="63">
        <v>46090</v>
      </c>
      <c r="K1176" s="44"/>
    </row>
    <row r="1177" spans="6:11" ht="15" x14ac:dyDescent="0.25">
      <c r="F1177" s="46"/>
      <c r="H1177" s="63">
        <v>46091</v>
      </c>
      <c r="K1177" s="44"/>
    </row>
    <row r="1178" spans="6:11" ht="15" x14ac:dyDescent="0.25">
      <c r="F1178" s="46"/>
      <c r="H1178" s="63">
        <v>46092</v>
      </c>
      <c r="K1178" s="44"/>
    </row>
    <row r="1179" spans="6:11" ht="15" x14ac:dyDescent="0.25">
      <c r="F1179" s="46"/>
      <c r="H1179" s="63">
        <v>46093</v>
      </c>
      <c r="K1179" s="44"/>
    </row>
    <row r="1180" spans="6:11" ht="15" x14ac:dyDescent="0.25">
      <c r="F1180" s="46"/>
      <c r="H1180" s="63">
        <v>46094</v>
      </c>
      <c r="K1180" s="44"/>
    </row>
    <row r="1181" spans="6:11" ht="15" x14ac:dyDescent="0.25">
      <c r="F1181" s="46"/>
      <c r="H1181" s="63">
        <v>46095</v>
      </c>
      <c r="K1181" s="44"/>
    </row>
    <row r="1182" spans="6:11" ht="15" x14ac:dyDescent="0.25">
      <c r="F1182" s="46"/>
      <c r="H1182" s="63">
        <v>46096</v>
      </c>
      <c r="K1182" s="44"/>
    </row>
    <row r="1183" spans="6:11" ht="15" x14ac:dyDescent="0.25">
      <c r="F1183" s="46"/>
      <c r="H1183" s="63">
        <v>46097</v>
      </c>
      <c r="K1183" s="44"/>
    </row>
    <row r="1184" spans="6:11" ht="15" x14ac:dyDescent="0.25">
      <c r="F1184" s="46"/>
      <c r="H1184" s="63">
        <v>46098</v>
      </c>
      <c r="K1184" s="44"/>
    </row>
    <row r="1185" spans="6:11" ht="15" x14ac:dyDescent="0.25">
      <c r="F1185" s="46"/>
      <c r="H1185" s="63">
        <v>46099</v>
      </c>
      <c r="K1185" s="44"/>
    </row>
    <row r="1186" spans="6:11" ht="15" x14ac:dyDescent="0.25">
      <c r="F1186" s="46"/>
      <c r="H1186" s="63">
        <v>46100</v>
      </c>
      <c r="K1186" s="44"/>
    </row>
    <row r="1187" spans="6:11" ht="15" x14ac:dyDescent="0.25">
      <c r="F1187" s="46"/>
      <c r="H1187" s="63">
        <v>46101</v>
      </c>
      <c r="K1187" s="44"/>
    </row>
    <row r="1188" spans="6:11" ht="15" x14ac:dyDescent="0.25">
      <c r="F1188" s="46"/>
      <c r="H1188" s="63">
        <v>46102</v>
      </c>
      <c r="K1188" s="44"/>
    </row>
    <row r="1189" spans="6:11" ht="15" x14ac:dyDescent="0.25">
      <c r="F1189" s="46"/>
      <c r="H1189" s="63">
        <v>46103</v>
      </c>
      <c r="K1189" s="44"/>
    </row>
    <row r="1190" spans="6:11" ht="15" x14ac:dyDescent="0.25">
      <c r="F1190" s="46"/>
      <c r="H1190" s="63">
        <v>46104</v>
      </c>
      <c r="K1190" s="44"/>
    </row>
    <row r="1191" spans="6:11" ht="15" x14ac:dyDescent="0.25">
      <c r="F1191" s="46"/>
      <c r="H1191" s="63">
        <v>46105</v>
      </c>
      <c r="K1191" s="44"/>
    </row>
    <row r="1192" spans="6:11" ht="15" x14ac:dyDescent="0.25">
      <c r="F1192" s="46"/>
      <c r="H1192" s="63">
        <v>46106</v>
      </c>
      <c r="K1192" s="44"/>
    </row>
    <row r="1193" spans="6:11" ht="15" x14ac:dyDescent="0.25">
      <c r="F1193" s="46"/>
      <c r="H1193" s="63">
        <v>46107</v>
      </c>
      <c r="K1193" s="44"/>
    </row>
    <row r="1194" spans="6:11" ht="15" x14ac:dyDescent="0.25">
      <c r="F1194" s="46"/>
      <c r="H1194" s="63">
        <v>46108</v>
      </c>
      <c r="K1194" s="44"/>
    </row>
    <row r="1195" spans="6:11" ht="15" x14ac:dyDescent="0.25">
      <c r="F1195" s="46"/>
      <c r="H1195" s="63">
        <v>46109</v>
      </c>
      <c r="K1195" s="44"/>
    </row>
    <row r="1196" spans="6:11" ht="15" x14ac:dyDescent="0.25">
      <c r="F1196" s="46"/>
      <c r="H1196" s="63">
        <v>46110</v>
      </c>
      <c r="K1196" s="44"/>
    </row>
    <row r="1197" spans="6:11" ht="15" x14ac:dyDescent="0.25">
      <c r="F1197" s="46"/>
      <c r="H1197" s="63">
        <v>46111</v>
      </c>
      <c r="K1197" s="44"/>
    </row>
    <row r="1198" spans="6:11" ht="15" x14ac:dyDescent="0.25">
      <c r="F1198" s="46"/>
      <c r="H1198" s="63">
        <v>46112</v>
      </c>
      <c r="K1198" s="44"/>
    </row>
    <row r="1199" spans="6:11" ht="15" x14ac:dyDescent="0.25">
      <c r="F1199" s="46"/>
      <c r="H1199" s="63">
        <v>46113</v>
      </c>
      <c r="K1199" s="44"/>
    </row>
    <row r="1200" spans="6:11" ht="15" x14ac:dyDescent="0.25">
      <c r="F1200" s="46"/>
      <c r="H1200" s="63">
        <v>46114</v>
      </c>
      <c r="K1200" s="44"/>
    </row>
    <row r="1201" spans="6:11" ht="15" x14ac:dyDescent="0.25">
      <c r="F1201" s="46"/>
      <c r="H1201" s="63">
        <v>46115</v>
      </c>
      <c r="K1201" s="44"/>
    </row>
    <row r="1202" spans="6:11" ht="15" x14ac:dyDescent="0.25">
      <c r="F1202" s="46"/>
      <c r="H1202" s="63">
        <v>46116</v>
      </c>
      <c r="K1202" s="44"/>
    </row>
    <row r="1203" spans="6:11" ht="15" x14ac:dyDescent="0.25">
      <c r="F1203" s="46"/>
      <c r="H1203" s="63">
        <v>46117</v>
      </c>
      <c r="K1203" s="44"/>
    </row>
    <row r="1204" spans="6:11" ht="15" x14ac:dyDescent="0.25">
      <c r="F1204" s="46"/>
      <c r="H1204" s="63">
        <v>46118</v>
      </c>
      <c r="K1204" s="44"/>
    </row>
    <row r="1205" spans="6:11" ht="15" x14ac:dyDescent="0.25">
      <c r="F1205" s="46"/>
      <c r="H1205" s="63">
        <v>46119</v>
      </c>
      <c r="K1205" s="44"/>
    </row>
    <row r="1206" spans="6:11" ht="15" x14ac:dyDescent="0.25">
      <c r="F1206" s="46"/>
      <c r="H1206" s="63">
        <v>46120</v>
      </c>
      <c r="K1206" s="44"/>
    </row>
    <row r="1207" spans="6:11" ht="15" x14ac:dyDescent="0.25">
      <c r="F1207" s="46"/>
      <c r="H1207" s="63">
        <v>46121</v>
      </c>
      <c r="K1207" s="44"/>
    </row>
    <row r="1208" spans="6:11" ht="15" x14ac:dyDescent="0.25">
      <c r="F1208" s="46"/>
      <c r="H1208" s="63">
        <v>46122</v>
      </c>
      <c r="K1208" s="44"/>
    </row>
    <row r="1209" spans="6:11" ht="15" x14ac:dyDescent="0.25">
      <c r="F1209" s="46"/>
      <c r="H1209" s="63">
        <v>46123</v>
      </c>
      <c r="K1209" s="44"/>
    </row>
    <row r="1210" spans="6:11" ht="15" x14ac:dyDescent="0.25">
      <c r="F1210" s="46"/>
      <c r="H1210" s="63">
        <v>46124</v>
      </c>
      <c r="K1210" s="44"/>
    </row>
    <row r="1211" spans="6:11" ht="15" x14ac:dyDescent="0.25">
      <c r="F1211" s="46"/>
      <c r="H1211" s="63">
        <v>46125</v>
      </c>
      <c r="K1211" s="44"/>
    </row>
    <row r="1212" spans="6:11" ht="15" x14ac:dyDescent="0.25">
      <c r="F1212" s="46"/>
      <c r="H1212" s="63">
        <v>46126</v>
      </c>
      <c r="K1212" s="44"/>
    </row>
    <row r="1213" spans="6:11" ht="15" x14ac:dyDescent="0.25">
      <c r="F1213" s="46"/>
      <c r="H1213" s="63">
        <v>46127</v>
      </c>
      <c r="K1213" s="44"/>
    </row>
    <row r="1214" spans="6:11" ht="15" x14ac:dyDescent="0.25">
      <c r="F1214" s="46"/>
      <c r="H1214" s="63">
        <v>46128</v>
      </c>
      <c r="K1214" s="44"/>
    </row>
    <row r="1215" spans="6:11" ht="15" x14ac:dyDescent="0.25">
      <c r="F1215" s="46"/>
      <c r="H1215" s="63">
        <v>46129</v>
      </c>
      <c r="K1215" s="44"/>
    </row>
    <row r="1216" spans="6:11" ht="15" x14ac:dyDescent="0.25">
      <c r="F1216" s="46"/>
      <c r="H1216" s="63">
        <v>46130</v>
      </c>
      <c r="K1216" s="44"/>
    </row>
    <row r="1217" spans="6:11" ht="15" x14ac:dyDescent="0.25">
      <c r="F1217" s="46"/>
      <c r="H1217" s="63">
        <v>46131</v>
      </c>
      <c r="K1217" s="44"/>
    </row>
    <row r="1218" spans="6:11" ht="15" x14ac:dyDescent="0.25">
      <c r="F1218" s="46"/>
      <c r="H1218" s="63">
        <v>46132</v>
      </c>
      <c r="K1218" s="44"/>
    </row>
    <row r="1219" spans="6:11" ht="15" x14ac:dyDescent="0.25">
      <c r="F1219" s="46"/>
      <c r="H1219" s="63">
        <v>46133</v>
      </c>
      <c r="K1219" s="44"/>
    </row>
    <row r="1220" spans="6:11" ht="15" x14ac:dyDescent="0.25">
      <c r="F1220" s="46"/>
      <c r="H1220" s="63">
        <v>46134</v>
      </c>
      <c r="K1220" s="44"/>
    </row>
    <row r="1221" spans="6:11" ht="15" x14ac:dyDescent="0.25">
      <c r="F1221" s="46"/>
      <c r="H1221" s="63">
        <v>46135</v>
      </c>
      <c r="K1221" s="44"/>
    </row>
    <row r="1222" spans="6:11" ht="15" x14ac:dyDescent="0.25">
      <c r="F1222" s="46"/>
      <c r="H1222" s="63">
        <v>46136</v>
      </c>
      <c r="K1222" s="44"/>
    </row>
    <row r="1223" spans="6:11" ht="15" x14ac:dyDescent="0.25">
      <c r="F1223" s="46"/>
      <c r="H1223" s="63">
        <v>46137</v>
      </c>
      <c r="K1223" s="44"/>
    </row>
    <row r="1224" spans="6:11" ht="15" x14ac:dyDescent="0.25">
      <c r="F1224" s="46"/>
      <c r="H1224" s="63">
        <v>46138</v>
      </c>
      <c r="K1224" s="44"/>
    </row>
    <row r="1225" spans="6:11" ht="15" x14ac:dyDescent="0.25">
      <c r="F1225" s="46"/>
      <c r="H1225" s="63">
        <v>46139</v>
      </c>
      <c r="K1225" s="44"/>
    </row>
    <row r="1226" spans="6:11" ht="15" x14ac:dyDescent="0.25">
      <c r="F1226" s="46"/>
      <c r="H1226" s="63">
        <v>46140</v>
      </c>
      <c r="K1226" s="44"/>
    </row>
    <row r="1227" spans="6:11" ht="15" x14ac:dyDescent="0.25">
      <c r="F1227" s="46"/>
      <c r="H1227" s="63">
        <v>46141</v>
      </c>
      <c r="K1227" s="44"/>
    </row>
    <row r="1228" spans="6:11" ht="15" x14ac:dyDescent="0.25">
      <c r="F1228" s="46"/>
      <c r="H1228" s="63">
        <v>46142</v>
      </c>
      <c r="K1228" s="44"/>
    </row>
    <row r="1229" spans="6:11" ht="15" x14ac:dyDescent="0.25">
      <c r="F1229" s="46"/>
      <c r="H1229" s="63">
        <v>46143</v>
      </c>
      <c r="K1229" s="44"/>
    </row>
    <row r="1230" spans="6:11" ht="15" x14ac:dyDescent="0.25">
      <c r="F1230" s="46"/>
      <c r="H1230" s="63">
        <v>46144</v>
      </c>
      <c r="K1230" s="44"/>
    </row>
    <row r="1231" spans="6:11" ht="15" x14ac:dyDescent="0.25">
      <c r="F1231" s="46"/>
      <c r="H1231" s="63">
        <v>46145</v>
      </c>
      <c r="K1231" s="44"/>
    </row>
    <row r="1232" spans="6:11" ht="15" x14ac:dyDescent="0.25">
      <c r="F1232" s="46"/>
      <c r="H1232" s="63">
        <v>46146</v>
      </c>
      <c r="K1232" s="44"/>
    </row>
    <row r="1233" spans="6:11" ht="15" x14ac:dyDescent="0.25">
      <c r="F1233" s="46"/>
      <c r="H1233" s="63">
        <v>46147</v>
      </c>
      <c r="K1233" s="44"/>
    </row>
    <row r="1234" spans="6:11" ht="15" x14ac:dyDescent="0.25">
      <c r="F1234" s="46"/>
      <c r="H1234" s="63">
        <v>46148</v>
      </c>
      <c r="K1234" s="44"/>
    </row>
    <row r="1235" spans="6:11" ht="15" x14ac:dyDescent="0.25">
      <c r="F1235" s="46"/>
      <c r="H1235" s="63">
        <v>46149</v>
      </c>
      <c r="K1235" s="44"/>
    </row>
    <row r="1236" spans="6:11" ht="15" x14ac:dyDescent="0.25">
      <c r="F1236" s="46"/>
      <c r="H1236" s="63">
        <v>46150</v>
      </c>
      <c r="K1236" s="44"/>
    </row>
    <row r="1237" spans="6:11" ht="15" x14ac:dyDescent="0.25">
      <c r="F1237" s="46"/>
      <c r="H1237" s="63">
        <v>46151</v>
      </c>
      <c r="K1237" s="44"/>
    </row>
    <row r="1238" spans="6:11" ht="15" x14ac:dyDescent="0.25">
      <c r="F1238" s="46"/>
      <c r="H1238" s="63">
        <v>46152</v>
      </c>
      <c r="K1238" s="44"/>
    </row>
    <row r="1239" spans="6:11" ht="15" x14ac:dyDescent="0.25">
      <c r="F1239" s="46"/>
      <c r="H1239" s="63">
        <v>46153</v>
      </c>
      <c r="K1239" s="44"/>
    </row>
    <row r="1240" spans="6:11" ht="15" x14ac:dyDescent="0.25">
      <c r="F1240" s="46"/>
      <c r="H1240" s="63">
        <v>46154</v>
      </c>
      <c r="K1240" s="44"/>
    </row>
    <row r="1241" spans="6:11" ht="15" x14ac:dyDescent="0.25">
      <c r="F1241" s="46"/>
      <c r="H1241" s="63">
        <v>46155</v>
      </c>
      <c r="K1241" s="44"/>
    </row>
    <row r="1242" spans="6:11" ht="15" x14ac:dyDescent="0.25">
      <c r="F1242" s="46"/>
      <c r="H1242" s="63">
        <v>46156</v>
      </c>
      <c r="K1242" s="44"/>
    </row>
    <row r="1243" spans="6:11" ht="15" x14ac:dyDescent="0.25">
      <c r="F1243" s="46"/>
      <c r="H1243" s="63">
        <v>46157</v>
      </c>
      <c r="K1243" s="44"/>
    </row>
    <row r="1244" spans="6:11" ht="15" x14ac:dyDescent="0.25">
      <c r="F1244" s="46"/>
      <c r="H1244" s="63">
        <v>46158</v>
      </c>
      <c r="K1244" s="44"/>
    </row>
    <row r="1245" spans="6:11" ht="15" x14ac:dyDescent="0.25">
      <c r="F1245" s="46"/>
      <c r="H1245" s="63">
        <v>46159</v>
      </c>
      <c r="K1245" s="44"/>
    </row>
    <row r="1246" spans="6:11" ht="15" x14ac:dyDescent="0.25">
      <c r="F1246" s="46"/>
      <c r="H1246" s="63">
        <v>46160</v>
      </c>
      <c r="K1246" s="44"/>
    </row>
    <row r="1247" spans="6:11" ht="15" x14ac:dyDescent="0.25">
      <c r="F1247" s="46"/>
      <c r="H1247" s="63">
        <v>46161</v>
      </c>
      <c r="K1247" s="44"/>
    </row>
    <row r="1248" spans="6:11" ht="15" x14ac:dyDescent="0.25">
      <c r="F1248" s="46"/>
      <c r="H1248" s="63">
        <v>46162</v>
      </c>
      <c r="K1248" s="44"/>
    </row>
    <row r="1249" spans="6:11" ht="15" x14ac:dyDescent="0.25">
      <c r="F1249" s="46"/>
      <c r="H1249" s="63">
        <v>46163</v>
      </c>
      <c r="K1249" s="44"/>
    </row>
    <row r="1250" spans="6:11" ht="15" x14ac:dyDescent="0.25">
      <c r="F1250" s="46"/>
      <c r="H1250" s="63">
        <v>46164</v>
      </c>
      <c r="K1250" s="44"/>
    </row>
    <row r="1251" spans="6:11" ht="15" x14ac:dyDescent="0.25">
      <c r="F1251" s="46"/>
      <c r="H1251" s="63">
        <v>46165</v>
      </c>
      <c r="K1251" s="44"/>
    </row>
    <row r="1252" spans="6:11" ht="15" x14ac:dyDescent="0.25">
      <c r="F1252" s="46"/>
      <c r="H1252" s="63">
        <v>46166</v>
      </c>
      <c r="K1252" s="44"/>
    </row>
    <row r="1253" spans="6:11" ht="15" x14ac:dyDescent="0.25">
      <c r="F1253" s="46"/>
      <c r="H1253" s="63">
        <v>46167</v>
      </c>
      <c r="K1253" s="44"/>
    </row>
    <row r="1254" spans="6:11" ht="15" x14ac:dyDescent="0.25">
      <c r="F1254" s="46"/>
      <c r="H1254" s="63">
        <v>46168</v>
      </c>
      <c r="K1254" s="44"/>
    </row>
    <row r="1255" spans="6:11" ht="15" x14ac:dyDescent="0.25">
      <c r="F1255" s="46"/>
      <c r="H1255" s="63">
        <v>46169</v>
      </c>
      <c r="K1255" s="44"/>
    </row>
    <row r="1256" spans="6:11" ht="15" x14ac:dyDescent="0.25">
      <c r="F1256" s="46"/>
      <c r="H1256" s="63">
        <v>46170</v>
      </c>
      <c r="K1256" s="44"/>
    </row>
    <row r="1257" spans="6:11" ht="15" x14ac:dyDescent="0.25">
      <c r="F1257" s="46"/>
      <c r="H1257" s="63">
        <v>46171</v>
      </c>
      <c r="K1257" s="44"/>
    </row>
    <row r="1258" spans="6:11" ht="15" x14ac:dyDescent="0.25">
      <c r="F1258" s="46"/>
      <c r="H1258" s="63">
        <v>46172</v>
      </c>
      <c r="K1258" s="44"/>
    </row>
    <row r="1259" spans="6:11" ht="15" x14ac:dyDescent="0.25">
      <c r="F1259" s="46"/>
      <c r="H1259" s="63">
        <v>46173</v>
      </c>
      <c r="K1259" s="44"/>
    </row>
    <row r="1260" spans="6:11" ht="15" x14ac:dyDescent="0.25">
      <c r="F1260" s="46"/>
      <c r="H1260" s="63">
        <v>46174</v>
      </c>
      <c r="K1260" s="44"/>
    </row>
    <row r="1261" spans="6:11" ht="15" x14ac:dyDescent="0.25">
      <c r="F1261" s="46"/>
      <c r="H1261" s="63">
        <v>46175</v>
      </c>
      <c r="K1261" s="44"/>
    </row>
    <row r="1262" spans="6:11" ht="15" x14ac:dyDescent="0.25">
      <c r="F1262" s="46"/>
      <c r="H1262" s="63">
        <v>46176</v>
      </c>
      <c r="K1262" s="44"/>
    </row>
    <row r="1263" spans="6:11" ht="15" x14ac:dyDescent="0.25">
      <c r="F1263" s="46"/>
      <c r="H1263" s="63">
        <v>46177</v>
      </c>
      <c r="K1263" s="44"/>
    </row>
    <row r="1264" spans="6:11" ht="15" x14ac:dyDescent="0.25">
      <c r="F1264" s="46"/>
      <c r="H1264" s="63">
        <v>46178</v>
      </c>
      <c r="K1264" s="44"/>
    </row>
    <row r="1265" spans="6:11" ht="15" x14ac:dyDescent="0.25">
      <c r="F1265" s="46"/>
      <c r="H1265" s="63">
        <v>46179</v>
      </c>
      <c r="K1265" s="44"/>
    </row>
    <row r="1266" spans="6:11" ht="15" x14ac:dyDescent="0.25">
      <c r="F1266" s="46"/>
      <c r="H1266" s="63">
        <v>46180</v>
      </c>
      <c r="K1266" s="44"/>
    </row>
    <row r="1267" spans="6:11" ht="15" x14ac:dyDescent="0.25">
      <c r="F1267" s="46"/>
      <c r="H1267" s="63">
        <v>46181</v>
      </c>
      <c r="K1267" s="44"/>
    </row>
    <row r="1268" spans="6:11" ht="15" x14ac:dyDescent="0.25">
      <c r="F1268" s="46"/>
      <c r="H1268" s="63">
        <v>46182</v>
      </c>
      <c r="K1268" s="44"/>
    </row>
    <row r="1269" spans="6:11" ht="15" x14ac:dyDescent="0.25">
      <c r="F1269" s="46"/>
      <c r="H1269" s="63">
        <v>46183</v>
      </c>
      <c r="K1269" s="44"/>
    </row>
    <row r="1270" spans="6:11" ht="15" x14ac:dyDescent="0.25">
      <c r="F1270" s="46"/>
      <c r="H1270" s="63">
        <v>46184</v>
      </c>
      <c r="K1270" s="44"/>
    </row>
    <row r="1271" spans="6:11" ht="15" x14ac:dyDescent="0.25">
      <c r="F1271" s="46"/>
      <c r="H1271" s="63">
        <v>46185</v>
      </c>
      <c r="K1271" s="44"/>
    </row>
    <row r="1272" spans="6:11" ht="15" x14ac:dyDescent="0.25">
      <c r="F1272" s="46"/>
      <c r="H1272" s="63">
        <v>46186</v>
      </c>
      <c r="K1272" s="44"/>
    </row>
    <row r="1273" spans="6:11" ht="15" x14ac:dyDescent="0.25">
      <c r="F1273" s="46"/>
      <c r="H1273" s="63">
        <v>46187</v>
      </c>
      <c r="K1273" s="44"/>
    </row>
    <row r="1274" spans="6:11" ht="15" x14ac:dyDescent="0.25">
      <c r="F1274" s="46"/>
      <c r="H1274" s="63">
        <v>46188</v>
      </c>
      <c r="K1274" s="44"/>
    </row>
    <row r="1275" spans="6:11" ht="15" x14ac:dyDescent="0.25">
      <c r="F1275" s="46"/>
      <c r="H1275" s="63">
        <v>46189</v>
      </c>
      <c r="K1275" s="44"/>
    </row>
    <row r="1276" spans="6:11" ht="15" x14ac:dyDescent="0.25">
      <c r="F1276" s="46"/>
      <c r="H1276" s="63">
        <v>46190</v>
      </c>
      <c r="K1276" s="44"/>
    </row>
    <row r="1277" spans="6:11" ht="15" x14ac:dyDescent="0.25">
      <c r="F1277" s="46"/>
      <c r="H1277" s="63">
        <v>46191</v>
      </c>
      <c r="K1277" s="44"/>
    </row>
    <row r="1278" spans="6:11" ht="15" x14ac:dyDescent="0.25">
      <c r="F1278" s="46"/>
      <c r="H1278" s="63">
        <v>46192</v>
      </c>
      <c r="K1278" s="44"/>
    </row>
    <row r="1279" spans="6:11" ht="15" x14ac:dyDescent="0.25">
      <c r="F1279" s="46"/>
      <c r="H1279" s="63">
        <v>46193</v>
      </c>
      <c r="K1279" s="44"/>
    </row>
    <row r="1280" spans="6:11" ht="15" x14ac:dyDescent="0.25">
      <c r="F1280" s="46"/>
      <c r="H1280" s="63">
        <v>46194</v>
      </c>
      <c r="K1280" s="44"/>
    </row>
    <row r="1281" spans="6:11" ht="15" x14ac:dyDescent="0.25">
      <c r="F1281" s="46"/>
      <c r="H1281" s="63">
        <v>46195</v>
      </c>
      <c r="K1281" s="44"/>
    </row>
    <row r="1282" spans="6:11" ht="15" x14ac:dyDescent="0.25">
      <c r="F1282" s="46"/>
      <c r="H1282" s="63">
        <v>46196</v>
      </c>
      <c r="K1282" s="44"/>
    </row>
    <row r="1283" spans="6:11" ht="15" x14ac:dyDescent="0.25">
      <c r="F1283" s="46"/>
      <c r="H1283" s="63">
        <v>46197</v>
      </c>
      <c r="K1283" s="44"/>
    </row>
    <row r="1284" spans="6:11" ht="15" x14ac:dyDescent="0.25">
      <c r="F1284" s="46"/>
      <c r="H1284" s="63">
        <v>46198</v>
      </c>
      <c r="K1284" s="44"/>
    </row>
    <row r="1285" spans="6:11" ht="15" x14ac:dyDescent="0.25">
      <c r="F1285" s="46"/>
      <c r="H1285" s="63">
        <v>46199</v>
      </c>
      <c r="K1285" s="44"/>
    </row>
    <row r="1286" spans="6:11" ht="15" x14ac:dyDescent="0.25">
      <c r="F1286" s="46"/>
      <c r="H1286" s="63">
        <v>46200</v>
      </c>
      <c r="K1286" s="44"/>
    </row>
    <row r="1287" spans="6:11" ht="15" x14ac:dyDescent="0.25">
      <c r="F1287" s="46"/>
      <c r="H1287" s="63">
        <v>46201</v>
      </c>
      <c r="K1287" s="44"/>
    </row>
    <row r="1288" spans="6:11" ht="15" x14ac:dyDescent="0.25">
      <c r="F1288" s="46"/>
      <c r="H1288" s="63">
        <v>46202</v>
      </c>
      <c r="K1288" s="44"/>
    </row>
    <row r="1289" spans="6:11" ht="15" x14ac:dyDescent="0.25">
      <c r="F1289" s="46"/>
      <c r="H1289" s="63">
        <v>46203</v>
      </c>
      <c r="K1289" s="44"/>
    </row>
    <row r="1290" spans="6:11" ht="15" x14ac:dyDescent="0.25">
      <c r="F1290" s="46"/>
      <c r="H1290" s="63">
        <v>46204</v>
      </c>
      <c r="K1290" s="44"/>
    </row>
    <row r="1291" spans="6:11" ht="15" x14ac:dyDescent="0.25">
      <c r="F1291" s="46"/>
      <c r="H1291" s="63">
        <v>46205</v>
      </c>
      <c r="K1291" s="44"/>
    </row>
    <row r="1292" spans="6:11" ht="15" x14ac:dyDescent="0.25">
      <c r="F1292" s="46"/>
      <c r="H1292" s="63">
        <v>46206</v>
      </c>
      <c r="K1292" s="44"/>
    </row>
    <row r="1293" spans="6:11" ht="15" x14ac:dyDescent="0.25">
      <c r="F1293" s="46"/>
      <c r="H1293" s="63">
        <v>46207</v>
      </c>
      <c r="K1293" s="44"/>
    </row>
    <row r="1294" spans="6:11" ht="15" x14ac:dyDescent="0.25">
      <c r="F1294" s="46"/>
      <c r="H1294" s="63">
        <v>46208</v>
      </c>
      <c r="K1294" s="44"/>
    </row>
    <row r="1295" spans="6:11" ht="15" x14ac:dyDescent="0.25">
      <c r="F1295" s="46"/>
      <c r="H1295" s="63">
        <v>46209</v>
      </c>
      <c r="K1295" s="44"/>
    </row>
    <row r="1296" spans="6:11" ht="15" x14ac:dyDescent="0.25">
      <c r="F1296" s="46"/>
      <c r="H1296" s="63">
        <v>46210</v>
      </c>
      <c r="K1296" s="44"/>
    </row>
    <row r="1297" spans="6:11" ht="15" x14ac:dyDescent="0.25">
      <c r="F1297" s="46"/>
      <c r="H1297" s="63">
        <v>46211</v>
      </c>
      <c r="K1297" s="44"/>
    </row>
    <row r="1298" spans="6:11" ht="15" x14ac:dyDescent="0.25">
      <c r="F1298" s="46"/>
      <c r="H1298" s="63">
        <v>46212</v>
      </c>
      <c r="K1298" s="44"/>
    </row>
    <row r="1299" spans="6:11" ht="15" x14ac:dyDescent="0.25">
      <c r="F1299" s="46"/>
      <c r="H1299" s="63">
        <v>46213</v>
      </c>
      <c r="K1299" s="44"/>
    </row>
    <row r="1300" spans="6:11" ht="15" x14ac:dyDescent="0.25">
      <c r="F1300" s="46"/>
      <c r="H1300" s="63">
        <v>46214</v>
      </c>
      <c r="K1300" s="44"/>
    </row>
    <row r="1301" spans="6:11" ht="15" x14ac:dyDescent="0.25">
      <c r="F1301" s="46"/>
      <c r="H1301" s="63">
        <v>46215</v>
      </c>
      <c r="K1301" s="44"/>
    </row>
    <row r="1302" spans="6:11" ht="15" x14ac:dyDescent="0.25">
      <c r="F1302" s="46"/>
      <c r="H1302" s="63">
        <v>46216</v>
      </c>
      <c r="K1302" s="44"/>
    </row>
    <row r="1303" spans="6:11" ht="15" x14ac:dyDescent="0.25">
      <c r="F1303" s="46"/>
      <c r="H1303" s="63">
        <v>46217</v>
      </c>
      <c r="K1303" s="44"/>
    </row>
    <row r="1304" spans="6:11" ht="15" x14ac:dyDescent="0.25">
      <c r="F1304" s="46"/>
      <c r="H1304" s="63">
        <v>46218</v>
      </c>
      <c r="K1304" s="44"/>
    </row>
    <row r="1305" spans="6:11" ht="15" x14ac:dyDescent="0.25">
      <c r="F1305" s="46"/>
      <c r="H1305" s="63">
        <v>46219</v>
      </c>
      <c r="K1305" s="44"/>
    </row>
    <row r="1306" spans="6:11" ht="15" x14ac:dyDescent="0.25">
      <c r="F1306" s="46"/>
      <c r="H1306" s="63">
        <v>46220</v>
      </c>
      <c r="K1306" s="44"/>
    </row>
    <row r="1307" spans="6:11" ht="15" x14ac:dyDescent="0.25">
      <c r="F1307" s="46"/>
      <c r="H1307" s="63">
        <v>46221</v>
      </c>
      <c r="K1307" s="44"/>
    </row>
    <row r="1308" spans="6:11" ht="15" x14ac:dyDescent="0.25">
      <c r="F1308" s="46"/>
      <c r="H1308" s="63">
        <v>46222</v>
      </c>
      <c r="K1308" s="44"/>
    </row>
    <row r="1309" spans="6:11" ht="15" x14ac:dyDescent="0.25">
      <c r="F1309" s="46"/>
      <c r="H1309" s="63">
        <v>46223</v>
      </c>
      <c r="K1309" s="44"/>
    </row>
    <row r="1310" spans="6:11" ht="15" x14ac:dyDescent="0.25">
      <c r="F1310" s="46"/>
      <c r="H1310" s="63">
        <v>46224</v>
      </c>
      <c r="K1310" s="44"/>
    </row>
    <row r="1311" spans="6:11" ht="15" x14ac:dyDescent="0.25">
      <c r="F1311" s="46"/>
      <c r="H1311" s="63">
        <v>46225</v>
      </c>
      <c r="K1311" s="44"/>
    </row>
    <row r="1312" spans="6:11" ht="15" x14ac:dyDescent="0.25">
      <c r="F1312" s="46"/>
      <c r="H1312" s="63">
        <v>46226</v>
      </c>
      <c r="K1312" s="44"/>
    </row>
    <row r="1313" spans="6:11" ht="15" x14ac:dyDescent="0.25">
      <c r="F1313" s="46"/>
      <c r="H1313" s="63">
        <v>46227</v>
      </c>
      <c r="K1313" s="44"/>
    </row>
    <row r="1314" spans="6:11" ht="15" x14ac:dyDescent="0.25">
      <c r="F1314" s="46"/>
      <c r="H1314" s="63">
        <v>46228</v>
      </c>
      <c r="K1314" s="44"/>
    </row>
    <row r="1315" spans="6:11" ht="15" x14ac:dyDescent="0.25">
      <c r="F1315" s="46"/>
      <c r="H1315" s="63">
        <v>46229</v>
      </c>
      <c r="K1315" s="44"/>
    </row>
    <row r="1316" spans="6:11" ht="15" x14ac:dyDescent="0.25">
      <c r="F1316" s="46"/>
      <c r="H1316" s="63">
        <v>46230</v>
      </c>
      <c r="K1316" s="44"/>
    </row>
    <row r="1317" spans="6:11" ht="15" x14ac:dyDescent="0.25">
      <c r="F1317" s="46"/>
      <c r="H1317" s="63">
        <v>46231</v>
      </c>
      <c r="K1317" s="44"/>
    </row>
    <row r="1318" spans="6:11" ht="15" x14ac:dyDescent="0.25">
      <c r="F1318" s="46"/>
      <c r="H1318" s="63">
        <v>46232</v>
      </c>
      <c r="K1318" s="44"/>
    </row>
    <row r="1319" spans="6:11" ht="15" x14ac:dyDescent="0.25">
      <c r="F1319" s="46"/>
      <c r="H1319" s="63">
        <v>46233</v>
      </c>
      <c r="K1319" s="44"/>
    </row>
    <row r="1320" spans="6:11" ht="15" x14ac:dyDescent="0.25">
      <c r="F1320" s="46"/>
      <c r="H1320" s="63">
        <v>46234</v>
      </c>
      <c r="K1320" s="44"/>
    </row>
    <row r="1321" spans="6:11" ht="15" x14ac:dyDescent="0.25">
      <c r="F1321" s="46"/>
      <c r="H1321" s="63">
        <v>46235</v>
      </c>
      <c r="K1321" s="44"/>
    </row>
    <row r="1322" spans="6:11" ht="15" x14ac:dyDescent="0.25">
      <c r="F1322" s="46"/>
      <c r="H1322" s="63">
        <v>46236</v>
      </c>
      <c r="K1322" s="44"/>
    </row>
    <row r="1323" spans="6:11" ht="15" x14ac:dyDescent="0.25">
      <c r="F1323" s="46"/>
      <c r="H1323" s="63">
        <v>46237</v>
      </c>
      <c r="K1323" s="44"/>
    </row>
    <row r="1324" spans="6:11" ht="15" x14ac:dyDescent="0.25">
      <c r="F1324" s="46"/>
      <c r="H1324" s="63">
        <v>46238</v>
      </c>
      <c r="K1324" s="44"/>
    </row>
    <row r="1325" spans="6:11" ht="15" x14ac:dyDescent="0.25">
      <c r="F1325" s="46"/>
      <c r="H1325" s="63">
        <v>46239</v>
      </c>
      <c r="K1325" s="44"/>
    </row>
    <row r="1326" spans="6:11" ht="15" x14ac:dyDescent="0.25">
      <c r="F1326" s="46"/>
      <c r="H1326" s="63">
        <v>46240</v>
      </c>
      <c r="K1326" s="44"/>
    </row>
    <row r="1327" spans="6:11" ht="15" x14ac:dyDescent="0.25">
      <c r="F1327" s="46"/>
      <c r="H1327" s="63">
        <v>46241</v>
      </c>
      <c r="K1327" s="44"/>
    </row>
    <row r="1328" spans="6:11" ht="15" x14ac:dyDescent="0.25">
      <c r="F1328" s="46"/>
      <c r="H1328" s="63">
        <v>46242</v>
      </c>
      <c r="K1328" s="44"/>
    </row>
    <row r="1329" spans="6:11" ht="15" x14ac:dyDescent="0.25">
      <c r="F1329" s="46"/>
      <c r="H1329" s="63">
        <v>46243</v>
      </c>
      <c r="K1329" s="44"/>
    </row>
    <row r="1330" spans="6:11" ht="15" x14ac:dyDescent="0.25">
      <c r="F1330" s="46"/>
      <c r="H1330" s="63">
        <v>46244</v>
      </c>
      <c r="K1330" s="44"/>
    </row>
    <row r="1331" spans="6:11" ht="15" x14ac:dyDescent="0.25">
      <c r="F1331" s="46"/>
      <c r="H1331" s="63">
        <v>46245</v>
      </c>
      <c r="K1331" s="44"/>
    </row>
    <row r="1332" spans="6:11" ht="15" x14ac:dyDescent="0.25">
      <c r="F1332" s="46"/>
      <c r="H1332" s="63">
        <v>46246</v>
      </c>
      <c r="K1332" s="44"/>
    </row>
    <row r="1333" spans="6:11" ht="15" x14ac:dyDescent="0.25">
      <c r="F1333" s="46"/>
      <c r="H1333" s="63">
        <v>46247</v>
      </c>
      <c r="K1333" s="44"/>
    </row>
    <row r="1334" spans="6:11" ht="15" x14ac:dyDescent="0.25">
      <c r="F1334" s="46"/>
      <c r="H1334" s="63">
        <v>46248</v>
      </c>
      <c r="K1334" s="44"/>
    </row>
    <row r="1335" spans="6:11" ht="15" x14ac:dyDescent="0.25">
      <c r="F1335" s="46"/>
      <c r="H1335" s="63">
        <v>46249</v>
      </c>
      <c r="K1335" s="44"/>
    </row>
    <row r="1336" spans="6:11" ht="15" x14ac:dyDescent="0.25">
      <c r="F1336" s="46"/>
      <c r="H1336" s="63">
        <v>46250</v>
      </c>
      <c r="K1336" s="44"/>
    </row>
    <row r="1337" spans="6:11" ht="15" x14ac:dyDescent="0.25">
      <c r="F1337" s="46"/>
      <c r="H1337" s="63">
        <v>46251</v>
      </c>
      <c r="K1337" s="44"/>
    </row>
    <row r="1338" spans="6:11" ht="15" x14ac:dyDescent="0.25">
      <c r="F1338" s="46"/>
      <c r="H1338" s="63">
        <v>46252</v>
      </c>
      <c r="K1338" s="44"/>
    </row>
    <row r="1339" spans="6:11" ht="15" x14ac:dyDescent="0.25">
      <c r="F1339" s="46"/>
      <c r="H1339" s="63">
        <v>46253</v>
      </c>
      <c r="K1339" s="44"/>
    </row>
    <row r="1340" spans="6:11" ht="15" x14ac:dyDescent="0.25">
      <c r="F1340" s="46"/>
      <c r="H1340" s="63">
        <v>46254</v>
      </c>
      <c r="K1340" s="44"/>
    </row>
    <row r="1341" spans="6:11" ht="15" x14ac:dyDescent="0.25">
      <c r="F1341" s="46"/>
      <c r="H1341" s="63">
        <v>46255</v>
      </c>
      <c r="K1341" s="44"/>
    </row>
    <row r="1342" spans="6:11" ht="15" x14ac:dyDescent="0.25">
      <c r="F1342" s="46"/>
      <c r="H1342" s="63">
        <v>46256</v>
      </c>
      <c r="K1342" s="44"/>
    </row>
    <row r="1343" spans="6:11" ht="15" x14ac:dyDescent="0.25">
      <c r="F1343" s="46"/>
      <c r="H1343" s="63">
        <v>46257</v>
      </c>
      <c r="K1343" s="44"/>
    </row>
    <row r="1344" spans="6:11" ht="15" x14ac:dyDescent="0.25">
      <c r="F1344" s="46"/>
      <c r="H1344" s="63">
        <v>46258</v>
      </c>
      <c r="K1344" s="44"/>
    </row>
    <row r="1345" spans="6:11" ht="15" x14ac:dyDescent="0.25">
      <c r="F1345" s="46"/>
      <c r="H1345" s="63">
        <v>46259</v>
      </c>
      <c r="K1345" s="44"/>
    </row>
    <row r="1346" spans="6:11" ht="15" x14ac:dyDescent="0.25">
      <c r="F1346" s="46"/>
      <c r="H1346" s="63">
        <v>46260</v>
      </c>
      <c r="K1346" s="44"/>
    </row>
    <row r="1347" spans="6:11" ht="15" x14ac:dyDescent="0.25">
      <c r="F1347" s="46"/>
      <c r="H1347" s="63">
        <v>46261</v>
      </c>
      <c r="K1347" s="44"/>
    </row>
    <row r="1348" spans="6:11" ht="15" x14ac:dyDescent="0.25">
      <c r="F1348" s="46"/>
      <c r="H1348" s="63">
        <v>46262</v>
      </c>
      <c r="K1348" s="44"/>
    </row>
    <row r="1349" spans="6:11" ht="15" x14ac:dyDescent="0.25">
      <c r="F1349" s="46"/>
      <c r="H1349" s="63">
        <v>46263</v>
      </c>
      <c r="K1349" s="44"/>
    </row>
    <row r="1350" spans="6:11" ht="15" x14ac:dyDescent="0.25">
      <c r="F1350" s="46"/>
      <c r="H1350" s="63">
        <v>46264</v>
      </c>
      <c r="K1350" s="44"/>
    </row>
    <row r="1351" spans="6:11" ht="15" x14ac:dyDescent="0.25">
      <c r="F1351" s="46"/>
      <c r="H1351" s="63">
        <v>46265</v>
      </c>
      <c r="K1351" s="44"/>
    </row>
    <row r="1352" spans="6:11" ht="15" x14ac:dyDescent="0.25">
      <c r="F1352" s="46"/>
      <c r="H1352" s="63">
        <v>46266</v>
      </c>
      <c r="K1352" s="44"/>
    </row>
    <row r="1353" spans="6:11" ht="15" x14ac:dyDescent="0.25">
      <c r="F1353" s="46"/>
      <c r="H1353" s="63">
        <v>46267</v>
      </c>
      <c r="K1353" s="44"/>
    </row>
    <row r="1354" spans="6:11" ht="15" x14ac:dyDescent="0.25">
      <c r="F1354" s="46"/>
      <c r="H1354" s="63">
        <v>46268</v>
      </c>
      <c r="K1354" s="44"/>
    </row>
    <row r="1355" spans="6:11" ht="15" x14ac:dyDescent="0.25">
      <c r="F1355" s="46"/>
      <c r="H1355" s="63">
        <v>46269</v>
      </c>
      <c r="K1355" s="44"/>
    </row>
    <row r="1356" spans="6:11" ht="15" x14ac:dyDescent="0.25">
      <c r="F1356" s="46"/>
      <c r="H1356" s="63">
        <v>46270</v>
      </c>
      <c r="K1356" s="44"/>
    </row>
    <row r="1357" spans="6:11" ht="15" x14ac:dyDescent="0.25">
      <c r="F1357" s="46"/>
      <c r="H1357" s="63">
        <v>46271</v>
      </c>
      <c r="K1357" s="44"/>
    </row>
    <row r="1358" spans="6:11" ht="15" x14ac:dyDescent="0.25">
      <c r="F1358" s="46"/>
      <c r="H1358" s="63">
        <v>46272</v>
      </c>
      <c r="K1358" s="44"/>
    </row>
    <row r="1359" spans="6:11" ht="15" x14ac:dyDescent="0.25">
      <c r="F1359" s="46"/>
      <c r="H1359" s="63">
        <v>46273</v>
      </c>
      <c r="K1359" s="44"/>
    </row>
    <row r="1360" spans="6:11" ht="15" x14ac:dyDescent="0.25">
      <c r="F1360" s="46"/>
      <c r="H1360" s="63">
        <v>46274</v>
      </c>
      <c r="K1360" s="44"/>
    </row>
    <row r="1361" spans="6:11" ht="15" x14ac:dyDescent="0.25">
      <c r="F1361" s="46"/>
      <c r="H1361" s="63">
        <v>46275</v>
      </c>
      <c r="K1361" s="44"/>
    </row>
    <row r="1362" spans="6:11" ht="15" x14ac:dyDescent="0.25">
      <c r="F1362" s="46"/>
      <c r="H1362" s="63">
        <v>46276</v>
      </c>
      <c r="K1362" s="44"/>
    </row>
    <row r="1363" spans="6:11" ht="15" x14ac:dyDescent="0.25">
      <c r="F1363" s="46"/>
      <c r="H1363" s="63">
        <v>46277</v>
      </c>
      <c r="K1363" s="44"/>
    </row>
    <row r="1364" spans="6:11" ht="15" x14ac:dyDescent="0.25">
      <c r="F1364" s="46"/>
      <c r="H1364" s="63">
        <v>46278</v>
      </c>
      <c r="K1364" s="44"/>
    </row>
    <row r="1365" spans="6:11" ht="15" x14ac:dyDescent="0.25">
      <c r="F1365" s="46"/>
      <c r="H1365" s="63">
        <v>46279</v>
      </c>
      <c r="K1365" s="44"/>
    </row>
    <row r="1366" spans="6:11" ht="15" x14ac:dyDescent="0.25">
      <c r="F1366" s="46"/>
      <c r="H1366" s="63">
        <v>46280</v>
      </c>
      <c r="K1366" s="44"/>
    </row>
    <row r="1367" spans="6:11" ht="15" x14ac:dyDescent="0.25">
      <c r="F1367" s="46"/>
      <c r="H1367" s="63">
        <v>46281</v>
      </c>
      <c r="K1367" s="44"/>
    </row>
    <row r="1368" spans="6:11" ht="15" x14ac:dyDescent="0.25">
      <c r="F1368" s="46"/>
      <c r="H1368" s="63">
        <v>46282</v>
      </c>
      <c r="K1368" s="44"/>
    </row>
    <row r="1369" spans="6:11" ht="15" x14ac:dyDescent="0.25">
      <c r="F1369" s="46"/>
      <c r="H1369" s="63">
        <v>46283</v>
      </c>
      <c r="K1369" s="44"/>
    </row>
    <row r="1370" spans="6:11" ht="15" x14ac:dyDescent="0.25">
      <c r="F1370" s="46"/>
      <c r="H1370" s="63">
        <v>46284</v>
      </c>
      <c r="K1370" s="44"/>
    </row>
    <row r="1371" spans="6:11" ht="15" x14ac:dyDescent="0.25">
      <c r="F1371" s="46"/>
      <c r="H1371" s="63">
        <v>46285</v>
      </c>
      <c r="K1371" s="44"/>
    </row>
    <row r="1372" spans="6:11" ht="15" x14ac:dyDescent="0.25">
      <c r="F1372" s="46"/>
      <c r="H1372" s="63">
        <v>46286</v>
      </c>
      <c r="K1372" s="44"/>
    </row>
    <row r="1373" spans="6:11" ht="15" x14ac:dyDescent="0.25">
      <c r="F1373" s="46"/>
      <c r="H1373" s="63">
        <v>46287</v>
      </c>
      <c r="K1373" s="44"/>
    </row>
    <row r="1374" spans="6:11" ht="15" x14ac:dyDescent="0.25">
      <c r="F1374" s="46"/>
      <c r="H1374" s="63">
        <v>46288</v>
      </c>
      <c r="K1374" s="44"/>
    </row>
    <row r="1375" spans="6:11" ht="15" x14ac:dyDescent="0.25">
      <c r="F1375" s="46"/>
      <c r="H1375" s="63">
        <v>46289</v>
      </c>
      <c r="K1375" s="44"/>
    </row>
    <row r="1376" spans="6:11" ht="15" x14ac:dyDescent="0.25">
      <c r="F1376" s="46"/>
      <c r="H1376" s="63">
        <v>46290</v>
      </c>
      <c r="K1376" s="44"/>
    </row>
    <row r="1377" spans="6:11" ht="15" x14ac:dyDescent="0.25">
      <c r="F1377" s="46"/>
      <c r="H1377" s="63">
        <v>46291</v>
      </c>
      <c r="K1377" s="44"/>
    </row>
    <row r="1378" spans="6:11" ht="15" x14ac:dyDescent="0.25">
      <c r="F1378" s="46"/>
      <c r="H1378" s="63">
        <v>46292</v>
      </c>
      <c r="K1378" s="44"/>
    </row>
    <row r="1379" spans="6:11" ht="15" x14ac:dyDescent="0.25">
      <c r="F1379" s="46"/>
      <c r="H1379" s="63">
        <v>46293</v>
      </c>
      <c r="K1379" s="44"/>
    </row>
    <row r="1380" spans="6:11" ht="15" x14ac:dyDescent="0.25">
      <c r="F1380" s="46"/>
      <c r="H1380" s="63">
        <v>46294</v>
      </c>
      <c r="K1380" s="44"/>
    </row>
    <row r="1381" spans="6:11" ht="15" x14ac:dyDescent="0.25">
      <c r="F1381" s="46"/>
      <c r="H1381" s="63">
        <v>46295</v>
      </c>
      <c r="K1381" s="44"/>
    </row>
  </sheetData>
  <sheetProtection algorithmName="SHA-512" hashValue="7ITCORwnXCQUmARO2XnTNd8cA0y08xiZSDYYWGoWJcDw8CwZEWmbInuVEJfN68509x8TdOAjkqeiTMsbDmfEEg==" saltValue="AwI5I8oQOxj8vfrvT+liH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Calculation</vt:lpstr>
      <vt:lpstr>Values</vt:lpstr>
      <vt:lpstr>Weights</vt:lpstr>
    </vt:vector>
  </TitlesOfParts>
  <Company>Myers and Stauffer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Abbigail Kern</dc:creator>
  <cp:lastModifiedBy>Bush, Joseph R</cp:lastModifiedBy>
  <dcterms:created xsi:type="dcterms:W3CDTF">2024-10-02T16:50:55Z</dcterms:created>
  <dcterms:modified xsi:type="dcterms:W3CDTF">2026-06-16T17:44:32Z</dcterms:modified>
</cp:coreProperties>
</file>