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8_{04EEB121-5416-4E10-8B23-C55C042BB4C6}" xr6:coauthVersionLast="47" xr6:coauthVersionMax="47" xr10:uidLastSave="{00000000-0000-0000-0000-000000000000}"/>
  <workbookProtection workbookAlgorithmName="SHA-512" workbookHashValue="9HfrxUu9q/Ug6ZsmdInGnJ8rS//JJHEMYwHW5CELwDYxsWAd0LKid4CQaLr2F/aFb55EmnovAvi2Hk8J+pYEMg==" workbookSaltValue="JBkRUsMoNFGw0qX/I0wPIA==" workbookSpinCount="100000" lockStructure="1"/>
  <bookViews>
    <workbookView xWindow="31980" yWindow="2775" windowWidth="23040" windowHeight="12225" xr2:uid="{00000000-000D-0000-FFFF-FFFF00000000}"/>
  </bookViews>
  <sheets>
    <sheet name="Calculation" sheetId="4" r:id="rId1"/>
    <sheet name="Formula" sheetId="3" r:id="rId2"/>
    <sheet name="Values" sheetId="1" r:id="rId3"/>
    <sheet name="Weights" sheetId="2" r:id="rId4"/>
  </sheets>
  <externalReferences>
    <externalReference r:id="rId5"/>
  </externalReferences>
  <definedNames>
    <definedName name="_xlnm._FilterDatabase" localSheetId="2" hidden="1">Values!$A$3:$S$331</definedName>
    <definedName name="a">#REF!</definedName>
    <definedName name="DRG_Tab">[1]DRG!$A$8:$AA$781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1" i="1" l="1"/>
  <c r="K112" i="1" l="1"/>
  <c r="K204" i="1"/>
  <c r="K109" i="1"/>
  <c r="K124" i="1"/>
  <c r="K126" i="1"/>
  <c r="K122" i="1"/>
  <c r="K261" i="1"/>
  <c r="K259" i="1"/>
  <c r="K89" i="1"/>
  <c r="K86" i="1"/>
  <c r="K41" i="1"/>
  <c r="K29" i="1"/>
  <c r="K229" i="1"/>
  <c r="K206" i="1"/>
  <c r="K243" i="1"/>
  <c r="K268" i="1"/>
  <c r="K312" i="1"/>
  <c r="K300" i="1"/>
  <c r="K270" i="1"/>
  <c r="K78" i="1"/>
  <c r="K292" i="1"/>
  <c r="K182" i="1"/>
  <c r="K316" i="1"/>
  <c r="K274" i="1"/>
  <c r="K254" i="1"/>
  <c r="K51" i="1"/>
  <c r="K42" i="1"/>
  <c r="K33" i="1"/>
  <c r="K294" i="1"/>
  <c r="K219" i="1"/>
  <c r="K245" i="1"/>
  <c r="K202" i="1"/>
  <c r="K284" i="1"/>
  <c r="K180" i="1"/>
  <c r="K151" i="1"/>
  <c r="K55" i="1"/>
  <c r="K184" i="1"/>
  <c r="K313" i="1"/>
  <c r="K236" i="1"/>
  <c r="K147" i="1"/>
  <c r="K283" i="1"/>
  <c r="K69" i="1"/>
  <c r="K227" i="1"/>
  <c r="K221" i="1"/>
  <c r="K321" i="1"/>
  <c r="K285" i="1"/>
  <c r="K207" i="1"/>
  <c r="K149" i="1"/>
  <c r="K111" i="1"/>
  <c r="K71" i="1"/>
  <c r="K65" i="1"/>
  <c r="K296" i="1"/>
  <c r="K267" i="1"/>
  <c r="K256" i="1"/>
  <c r="K234" i="1"/>
  <c r="K231" i="1"/>
  <c r="K220" i="1"/>
  <c r="K266" i="1"/>
  <c r="K258" i="1"/>
  <c r="K240" i="1"/>
  <c r="K26" i="1"/>
  <c r="K305" i="1"/>
  <c r="K263" i="1"/>
  <c r="K255" i="1"/>
  <c r="K175" i="1"/>
  <c r="K172" i="1"/>
  <c r="K163" i="1"/>
  <c r="K157" i="1"/>
  <c r="K102" i="1"/>
  <c r="K99" i="1"/>
  <c r="K60" i="1"/>
  <c r="K31" i="1"/>
  <c r="K290" i="1"/>
  <c r="K279" i="1"/>
  <c r="K276" i="1"/>
  <c r="K309" i="1"/>
  <c r="K304" i="1"/>
  <c r="K281" i="1"/>
  <c r="K162" i="1"/>
  <c r="K159" i="1"/>
  <c r="K45" i="1"/>
  <c r="K249" i="1"/>
  <c r="K218" i="1"/>
  <c r="K188" i="1"/>
  <c r="K185" i="1"/>
  <c r="K114" i="1"/>
  <c r="K62" i="1"/>
  <c r="K59" i="1"/>
  <c r="K196" i="1"/>
  <c r="K193" i="1"/>
  <c r="K319" i="1"/>
  <c r="K314" i="1"/>
  <c r="K278" i="1"/>
  <c r="K327" i="1"/>
  <c r="K311" i="1"/>
  <c r="K235" i="1"/>
  <c r="K212" i="1"/>
  <c r="K85" i="1"/>
  <c r="K82" i="1"/>
  <c r="K76" i="1"/>
  <c r="K73" i="1"/>
  <c r="K201" i="1"/>
  <c r="K103" i="1"/>
  <c r="K64" i="1"/>
  <c r="K246" i="1"/>
  <c r="K198" i="1"/>
  <c r="K135" i="1"/>
  <c r="K132" i="1"/>
  <c r="K238" i="1"/>
  <c r="K315" i="1"/>
  <c r="K232" i="1"/>
  <c r="K177" i="1"/>
  <c r="K174" i="1"/>
  <c r="K171" i="1"/>
  <c r="K156" i="1"/>
  <c r="K148" i="1"/>
  <c r="K125" i="1"/>
  <c r="K54" i="1"/>
  <c r="K181" i="1"/>
  <c r="K108" i="1"/>
  <c r="K106" i="1"/>
  <c r="K97" i="1"/>
  <c r="K323" i="1"/>
  <c r="K318" i="1"/>
  <c r="K298" i="1"/>
  <c r="K288" i="1"/>
  <c r="K280" i="1"/>
  <c r="K244" i="1"/>
  <c r="K27" i="1"/>
  <c r="K325" i="1"/>
  <c r="K277" i="1"/>
  <c r="K272" i="1"/>
  <c r="K247" i="1"/>
  <c r="K239" i="1"/>
  <c r="K209" i="1"/>
  <c r="K170" i="1"/>
  <c r="K164" i="1"/>
  <c r="K161" i="1"/>
  <c r="K158" i="1"/>
  <c r="K153" i="1"/>
  <c r="K223" i="1"/>
  <c r="K30" i="1"/>
  <c r="K329" i="1"/>
  <c r="K307" i="1"/>
  <c r="K291" i="1"/>
  <c r="K262" i="1"/>
  <c r="K241" i="1"/>
  <c r="K225" i="1"/>
  <c r="K215" i="1"/>
  <c r="K50" i="1"/>
  <c r="K47" i="1"/>
  <c r="K189" i="1"/>
  <c r="K186" i="1"/>
  <c r="K322" i="1"/>
  <c r="K317" i="1"/>
  <c r="K308" i="1"/>
  <c r="K303" i="1"/>
  <c r="K287" i="1"/>
  <c r="K233" i="1"/>
  <c r="K208" i="1"/>
  <c r="K194" i="1"/>
  <c r="K166" i="1"/>
  <c r="K160" i="1"/>
  <c r="K143" i="1"/>
  <c r="K118" i="1"/>
  <c r="K113" i="1"/>
  <c r="K52" i="1"/>
  <c r="K87" i="1"/>
  <c r="K49" i="1"/>
  <c r="K75" i="1"/>
  <c r="K40" i="1"/>
  <c r="K302" i="1"/>
  <c r="K289" i="1"/>
  <c r="K251" i="1"/>
  <c r="K222" i="1"/>
  <c r="K214" i="1"/>
  <c r="K211" i="1"/>
  <c r="K210" i="1"/>
  <c r="K179" i="1"/>
  <c r="K115" i="1"/>
  <c r="K98" i="1"/>
  <c r="K37" i="1"/>
  <c r="K34" i="1"/>
  <c r="K154" i="1"/>
  <c r="K257" i="1"/>
  <c r="K216" i="1"/>
  <c r="K265" i="1"/>
  <c r="K301" i="1"/>
  <c r="K195" i="1"/>
  <c r="K242" i="1"/>
  <c r="K203" i="1"/>
  <c r="K58" i="1"/>
  <c r="K144" i="1"/>
  <c r="K127" i="1"/>
  <c r="K57" i="1"/>
  <c r="K120" i="1"/>
  <c r="K66" i="1"/>
  <c r="K169" i="1"/>
  <c r="K117" i="1"/>
  <c r="K107" i="1"/>
  <c r="K101" i="1"/>
  <c r="K48" i="1"/>
  <c r="K28" i="1"/>
  <c r="K306" i="1"/>
  <c r="K248" i="1"/>
  <c r="K224" i="1"/>
  <c r="K217" i="1"/>
  <c r="K191" i="1"/>
  <c r="K146" i="1"/>
  <c r="K104" i="1"/>
  <c r="K96" i="1"/>
  <c r="K93" i="1"/>
  <c r="K79" i="1"/>
  <c r="K38" i="1"/>
  <c r="K129" i="1"/>
  <c r="K90" i="1"/>
  <c r="K35" i="1"/>
  <c r="K140" i="1"/>
  <c r="K134" i="1"/>
  <c r="K131" i="1"/>
  <c r="K119" i="1"/>
  <c r="K116" i="1"/>
  <c r="K95" i="1"/>
  <c r="K67" i="1"/>
  <c r="K43" i="1"/>
  <c r="K286" i="1"/>
  <c r="K23" i="1"/>
  <c r="K295" i="1"/>
  <c r="K269" i="1"/>
  <c r="K324" i="1"/>
  <c r="K297" i="1"/>
  <c r="K271" i="1"/>
  <c r="K264" i="1"/>
  <c r="K299" i="1"/>
  <c r="K310" i="1"/>
  <c r="K282" i="1"/>
  <c r="K176" i="1"/>
  <c r="K137" i="1"/>
  <c r="K128" i="1"/>
  <c r="K121" i="1"/>
  <c r="K81" i="1"/>
  <c r="K165" i="1"/>
  <c r="K145" i="1"/>
  <c r="K32" i="1"/>
  <c r="K293" i="1"/>
  <c r="K260" i="1"/>
  <c r="K237" i="1"/>
  <c r="K200" i="1"/>
  <c r="K197" i="1"/>
  <c r="K187" i="1"/>
  <c r="K155" i="1"/>
  <c r="K150" i="1"/>
  <c r="K139" i="1"/>
  <c r="K133" i="1"/>
  <c r="K110" i="1"/>
  <c r="K100" i="1"/>
  <c r="K91" i="1"/>
  <c r="K56" i="1"/>
  <c r="K53" i="1"/>
  <c r="K253" i="1"/>
  <c r="K230" i="1"/>
  <c r="K213" i="1"/>
  <c r="K105" i="1"/>
  <c r="K83" i="1"/>
  <c r="K77" i="1"/>
  <c r="K61" i="1"/>
  <c r="K199" i="1"/>
  <c r="K192" i="1"/>
  <c r="K141" i="1"/>
  <c r="K138" i="1"/>
  <c r="K88" i="1"/>
  <c r="K80" i="1"/>
  <c r="K63" i="1"/>
  <c r="K39" i="1"/>
  <c r="K226" i="1"/>
  <c r="K328" i="1"/>
  <c r="K275" i="1"/>
  <c r="K252" i="1"/>
  <c r="K228" i="1"/>
  <c r="K320" i="1"/>
  <c r="K205" i="1"/>
  <c r="K326" i="1"/>
  <c r="K273" i="1"/>
  <c r="K250" i="1"/>
  <c r="K330" i="1"/>
  <c r="K142" i="1"/>
  <c r="K74" i="1"/>
  <c r="K36" i="1"/>
  <c r="K178" i="1"/>
  <c r="K152" i="1"/>
  <c r="K68" i="1"/>
  <c r="K44" i="1"/>
  <c r="K168" i="1"/>
  <c r="K84" i="1"/>
  <c r="K46" i="1"/>
  <c r="K136" i="1"/>
  <c r="K92" i="1"/>
  <c r="K70" i="1"/>
  <c r="K183" i="1"/>
  <c r="K173" i="1"/>
  <c r="K72" i="1"/>
  <c r="K190" i="1"/>
  <c r="K167" i="1"/>
  <c r="K130" i="1"/>
  <c r="K123" i="1"/>
  <c r="K94" i="1"/>
  <c r="E781" i="2" l="1"/>
  <c r="D781" i="2"/>
  <c r="C781" i="2"/>
  <c r="B781" i="2"/>
  <c r="E780" i="2"/>
  <c r="D780" i="2"/>
  <c r="C780" i="2"/>
  <c r="B780" i="2"/>
  <c r="E779" i="2"/>
  <c r="D779" i="2"/>
  <c r="C779" i="2"/>
  <c r="B779" i="2"/>
  <c r="E778" i="2"/>
  <c r="D778" i="2"/>
  <c r="C778" i="2"/>
  <c r="B778" i="2"/>
  <c r="E777" i="2"/>
  <c r="D777" i="2"/>
  <c r="C777" i="2"/>
  <c r="B777" i="2"/>
  <c r="E776" i="2"/>
  <c r="D776" i="2"/>
  <c r="C776" i="2"/>
  <c r="B776" i="2"/>
  <c r="E775" i="2"/>
  <c r="D775" i="2"/>
  <c r="C775" i="2"/>
  <c r="B775" i="2"/>
  <c r="E774" i="2"/>
  <c r="D774" i="2"/>
  <c r="C774" i="2"/>
  <c r="B774" i="2"/>
  <c r="E773" i="2"/>
  <c r="D773" i="2"/>
  <c r="C773" i="2"/>
  <c r="B773" i="2"/>
  <c r="E772" i="2"/>
  <c r="D772" i="2"/>
  <c r="C772" i="2"/>
  <c r="B772" i="2"/>
  <c r="E771" i="2"/>
  <c r="D771" i="2"/>
  <c r="C771" i="2"/>
  <c r="B771" i="2"/>
  <c r="E770" i="2"/>
  <c r="D770" i="2"/>
  <c r="C770" i="2"/>
  <c r="B770" i="2"/>
  <c r="E769" i="2"/>
  <c r="D769" i="2"/>
  <c r="C769" i="2"/>
  <c r="B769" i="2"/>
  <c r="E768" i="2"/>
  <c r="D768" i="2"/>
  <c r="C768" i="2"/>
  <c r="B768" i="2"/>
  <c r="E767" i="2"/>
  <c r="D767" i="2"/>
  <c r="C767" i="2"/>
  <c r="B767" i="2"/>
  <c r="E766" i="2"/>
  <c r="D766" i="2"/>
  <c r="C766" i="2"/>
  <c r="B766" i="2"/>
  <c r="E765" i="2"/>
  <c r="D765" i="2"/>
  <c r="C765" i="2"/>
  <c r="B765" i="2"/>
  <c r="E764" i="2"/>
  <c r="D764" i="2"/>
  <c r="C764" i="2"/>
  <c r="B764" i="2"/>
  <c r="E763" i="2"/>
  <c r="D763" i="2"/>
  <c r="C763" i="2"/>
  <c r="B763" i="2"/>
  <c r="E762" i="2"/>
  <c r="D762" i="2"/>
  <c r="C762" i="2"/>
  <c r="B762" i="2"/>
  <c r="E761" i="2"/>
  <c r="D761" i="2"/>
  <c r="C761" i="2"/>
  <c r="B761" i="2"/>
  <c r="E760" i="2"/>
  <c r="D760" i="2"/>
  <c r="C760" i="2"/>
  <c r="B760" i="2"/>
  <c r="E759" i="2"/>
  <c r="D759" i="2"/>
  <c r="C759" i="2"/>
  <c r="B759" i="2"/>
  <c r="E758" i="2"/>
  <c r="D758" i="2"/>
  <c r="C758" i="2"/>
  <c r="B758" i="2"/>
  <c r="E757" i="2"/>
  <c r="D757" i="2"/>
  <c r="C757" i="2"/>
  <c r="B757" i="2"/>
  <c r="E756" i="2"/>
  <c r="D756" i="2"/>
  <c r="C756" i="2"/>
  <c r="B756" i="2"/>
  <c r="E755" i="2"/>
  <c r="D755" i="2"/>
  <c r="C755" i="2"/>
  <c r="B755" i="2"/>
  <c r="E754" i="2"/>
  <c r="D754" i="2"/>
  <c r="C754" i="2"/>
  <c r="B754" i="2"/>
  <c r="E753" i="2"/>
  <c r="D753" i="2"/>
  <c r="C753" i="2"/>
  <c r="B753" i="2"/>
  <c r="E752" i="2"/>
  <c r="D752" i="2"/>
  <c r="C752" i="2"/>
  <c r="B752" i="2"/>
  <c r="E751" i="2"/>
  <c r="D751" i="2"/>
  <c r="C751" i="2"/>
  <c r="B751" i="2"/>
  <c r="E750" i="2"/>
  <c r="D750" i="2"/>
  <c r="C750" i="2"/>
  <c r="B750" i="2"/>
  <c r="E749" i="2"/>
  <c r="D749" i="2"/>
  <c r="C749" i="2"/>
  <c r="B749" i="2"/>
  <c r="E748" i="2"/>
  <c r="D748" i="2"/>
  <c r="C748" i="2"/>
  <c r="B748" i="2"/>
  <c r="E747" i="2"/>
  <c r="D747" i="2"/>
  <c r="C747" i="2"/>
  <c r="B747" i="2"/>
  <c r="E746" i="2"/>
  <c r="D746" i="2"/>
  <c r="C746" i="2"/>
  <c r="B746" i="2"/>
  <c r="E745" i="2"/>
  <c r="D745" i="2"/>
  <c r="C745" i="2"/>
  <c r="B745" i="2"/>
  <c r="E744" i="2"/>
  <c r="D744" i="2"/>
  <c r="C744" i="2"/>
  <c r="B744" i="2"/>
  <c r="E743" i="2"/>
  <c r="D743" i="2"/>
  <c r="C743" i="2"/>
  <c r="B743" i="2"/>
  <c r="E742" i="2"/>
  <c r="D742" i="2"/>
  <c r="C742" i="2"/>
  <c r="B742" i="2"/>
  <c r="E741" i="2"/>
  <c r="D741" i="2"/>
  <c r="C741" i="2"/>
  <c r="B741" i="2"/>
  <c r="E740" i="2"/>
  <c r="D740" i="2"/>
  <c r="C740" i="2"/>
  <c r="B740" i="2"/>
  <c r="E739" i="2"/>
  <c r="D739" i="2"/>
  <c r="C739" i="2"/>
  <c r="B739" i="2"/>
  <c r="E738" i="2"/>
  <c r="D738" i="2"/>
  <c r="C738" i="2"/>
  <c r="B738" i="2"/>
  <c r="E737" i="2"/>
  <c r="D737" i="2"/>
  <c r="C737" i="2"/>
  <c r="B737" i="2"/>
  <c r="E736" i="2"/>
  <c r="D736" i="2"/>
  <c r="C736" i="2"/>
  <c r="B736" i="2"/>
  <c r="E735" i="2"/>
  <c r="D735" i="2"/>
  <c r="C735" i="2"/>
  <c r="B735" i="2"/>
  <c r="E734" i="2"/>
  <c r="D734" i="2"/>
  <c r="C734" i="2"/>
  <c r="B734" i="2"/>
  <c r="E733" i="2"/>
  <c r="D733" i="2"/>
  <c r="C733" i="2"/>
  <c r="B733" i="2"/>
  <c r="E732" i="2"/>
  <c r="D732" i="2"/>
  <c r="C732" i="2"/>
  <c r="B732" i="2"/>
  <c r="E731" i="2"/>
  <c r="D731" i="2"/>
  <c r="C731" i="2"/>
  <c r="B731" i="2"/>
  <c r="E730" i="2"/>
  <c r="D730" i="2"/>
  <c r="C730" i="2"/>
  <c r="B730" i="2"/>
  <c r="E729" i="2"/>
  <c r="D729" i="2"/>
  <c r="C729" i="2"/>
  <c r="B729" i="2"/>
  <c r="E728" i="2"/>
  <c r="D728" i="2"/>
  <c r="C728" i="2"/>
  <c r="B728" i="2"/>
  <c r="E727" i="2"/>
  <c r="D727" i="2"/>
  <c r="C727" i="2"/>
  <c r="B727" i="2"/>
  <c r="E726" i="2"/>
  <c r="D726" i="2"/>
  <c r="C726" i="2"/>
  <c r="B726" i="2"/>
  <c r="E725" i="2"/>
  <c r="D725" i="2"/>
  <c r="C725" i="2"/>
  <c r="B725" i="2"/>
  <c r="E724" i="2"/>
  <c r="D724" i="2"/>
  <c r="C724" i="2"/>
  <c r="B724" i="2"/>
  <c r="E723" i="2"/>
  <c r="D723" i="2"/>
  <c r="C723" i="2"/>
  <c r="B723" i="2"/>
  <c r="E722" i="2"/>
  <c r="D722" i="2"/>
  <c r="C722" i="2"/>
  <c r="B722" i="2"/>
  <c r="E721" i="2"/>
  <c r="D721" i="2"/>
  <c r="C721" i="2"/>
  <c r="B721" i="2"/>
  <c r="E720" i="2"/>
  <c r="D720" i="2"/>
  <c r="C720" i="2"/>
  <c r="B720" i="2"/>
  <c r="E719" i="2"/>
  <c r="D719" i="2"/>
  <c r="C719" i="2"/>
  <c r="B719" i="2"/>
  <c r="E718" i="2"/>
  <c r="D718" i="2"/>
  <c r="C718" i="2"/>
  <c r="B718" i="2"/>
  <c r="E717" i="2"/>
  <c r="D717" i="2"/>
  <c r="C717" i="2"/>
  <c r="B717" i="2"/>
  <c r="E716" i="2"/>
  <c r="D716" i="2"/>
  <c r="C716" i="2"/>
  <c r="B716" i="2"/>
  <c r="E715" i="2"/>
  <c r="D715" i="2"/>
  <c r="C715" i="2"/>
  <c r="B715" i="2"/>
  <c r="E714" i="2"/>
  <c r="D714" i="2"/>
  <c r="C714" i="2"/>
  <c r="B714" i="2"/>
  <c r="E713" i="2"/>
  <c r="D713" i="2"/>
  <c r="C713" i="2"/>
  <c r="B713" i="2"/>
  <c r="E712" i="2"/>
  <c r="D712" i="2"/>
  <c r="C712" i="2"/>
  <c r="B712" i="2"/>
  <c r="E711" i="2"/>
  <c r="D711" i="2"/>
  <c r="C711" i="2"/>
  <c r="B711" i="2"/>
  <c r="E710" i="2"/>
  <c r="D710" i="2"/>
  <c r="C710" i="2"/>
  <c r="B710" i="2"/>
  <c r="E709" i="2"/>
  <c r="D709" i="2"/>
  <c r="C709" i="2"/>
  <c r="B709" i="2"/>
  <c r="E708" i="2"/>
  <c r="D708" i="2"/>
  <c r="C708" i="2"/>
  <c r="B708" i="2"/>
  <c r="E707" i="2"/>
  <c r="D707" i="2"/>
  <c r="C707" i="2"/>
  <c r="B707" i="2"/>
  <c r="E706" i="2"/>
  <c r="D706" i="2"/>
  <c r="C706" i="2"/>
  <c r="B706" i="2"/>
  <c r="E705" i="2"/>
  <c r="D705" i="2"/>
  <c r="C705" i="2"/>
  <c r="B705" i="2"/>
  <c r="E704" i="2"/>
  <c r="D704" i="2"/>
  <c r="C704" i="2"/>
  <c r="B704" i="2"/>
  <c r="E703" i="2"/>
  <c r="D703" i="2"/>
  <c r="C703" i="2"/>
  <c r="B703" i="2"/>
  <c r="E702" i="2"/>
  <c r="D702" i="2"/>
  <c r="C702" i="2"/>
  <c r="B702" i="2"/>
  <c r="E701" i="2"/>
  <c r="D701" i="2"/>
  <c r="C701" i="2"/>
  <c r="B701" i="2"/>
  <c r="E700" i="2"/>
  <c r="D700" i="2"/>
  <c r="C700" i="2"/>
  <c r="B700" i="2"/>
  <c r="E699" i="2"/>
  <c r="D699" i="2"/>
  <c r="C699" i="2"/>
  <c r="B699" i="2"/>
  <c r="E698" i="2"/>
  <c r="D698" i="2"/>
  <c r="C698" i="2"/>
  <c r="B698" i="2"/>
  <c r="E697" i="2"/>
  <c r="D697" i="2"/>
  <c r="C697" i="2"/>
  <c r="B697" i="2"/>
  <c r="E696" i="2"/>
  <c r="D696" i="2"/>
  <c r="C696" i="2"/>
  <c r="B696" i="2"/>
  <c r="E695" i="2"/>
  <c r="D695" i="2"/>
  <c r="C695" i="2"/>
  <c r="B695" i="2"/>
  <c r="E694" i="2"/>
  <c r="D694" i="2"/>
  <c r="C694" i="2"/>
  <c r="B694" i="2"/>
  <c r="E693" i="2"/>
  <c r="D693" i="2"/>
  <c r="C693" i="2"/>
  <c r="B693" i="2"/>
  <c r="E692" i="2"/>
  <c r="D692" i="2"/>
  <c r="C692" i="2"/>
  <c r="B692" i="2"/>
  <c r="E691" i="2"/>
  <c r="D691" i="2"/>
  <c r="C691" i="2"/>
  <c r="B691" i="2"/>
  <c r="E690" i="2"/>
  <c r="D690" i="2"/>
  <c r="C690" i="2"/>
  <c r="B690" i="2"/>
  <c r="E689" i="2"/>
  <c r="D689" i="2"/>
  <c r="C689" i="2"/>
  <c r="B689" i="2"/>
  <c r="E688" i="2"/>
  <c r="D688" i="2"/>
  <c r="C688" i="2"/>
  <c r="B688" i="2"/>
  <c r="E687" i="2"/>
  <c r="D687" i="2"/>
  <c r="C687" i="2"/>
  <c r="B687" i="2"/>
  <c r="E686" i="2"/>
  <c r="D686" i="2"/>
  <c r="C686" i="2"/>
  <c r="B686" i="2"/>
  <c r="E685" i="2"/>
  <c r="D685" i="2"/>
  <c r="C685" i="2"/>
  <c r="B685" i="2"/>
  <c r="E684" i="2"/>
  <c r="D684" i="2"/>
  <c r="C684" i="2"/>
  <c r="B684" i="2"/>
  <c r="E683" i="2"/>
  <c r="D683" i="2"/>
  <c r="C683" i="2"/>
  <c r="B683" i="2"/>
  <c r="E682" i="2"/>
  <c r="D682" i="2"/>
  <c r="C682" i="2"/>
  <c r="B682" i="2"/>
  <c r="E681" i="2"/>
  <c r="D681" i="2"/>
  <c r="C681" i="2"/>
  <c r="B681" i="2"/>
  <c r="E680" i="2"/>
  <c r="D680" i="2"/>
  <c r="C680" i="2"/>
  <c r="B680" i="2"/>
  <c r="E679" i="2"/>
  <c r="D679" i="2"/>
  <c r="C679" i="2"/>
  <c r="B679" i="2"/>
  <c r="E678" i="2"/>
  <c r="D678" i="2"/>
  <c r="C678" i="2"/>
  <c r="B678" i="2"/>
  <c r="E677" i="2"/>
  <c r="D677" i="2"/>
  <c r="C677" i="2"/>
  <c r="B677" i="2"/>
  <c r="E676" i="2"/>
  <c r="D676" i="2"/>
  <c r="C676" i="2"/>
  <c r="B676" i="2"/>
  <c r="E675" i="2"/>
  <c r="D675" i="2"/>
  <c r="C675" i="2"/>
  <c r="B675" i="2"/>
  <c r="E674" i="2"/>
  <c r="D674" i="2"/>
  <c r="C674" i="2"/>
  <c r="B674" i="2"/>
  <c r="E673" i="2"/>
  <c r="D673" i="2"/>
  <c r="C673" i="2"/>
  <c r="B673" i="2"/>
  <c r="E672" i="2"/>
  <c r="D672" i="2"/>
  <c r="C672" i="2"/>
  <c r="B672" i="2"/>
  <c r="E671" i="2"/>
  <c r="D671" i="2"/>
  <c r="C671" i="2"/>
  <c r="B671" i="2"/>
  <c r="E670" i="2"/>
  <c r="D670" i="2"/>
  <c r="C670" i="2"/>
  <c r="B670" i="2"/>
  <c r="E669" i="2"/>
  <c r="D669" i="2"/>
  <c r="C669" i="2"/>
  <c r="B669" i="2"/>
  <c r="E668" i="2"/>
  <c r="D668" i="2"/>
  <c r="C668" i="2"/>
  <c r="B668" i="2"/>
  <c r="E667" i="2"/>
  <c r="D667" i="2"/>
  <c r="C667" i="2"/>
  <c r="B667" i="2"/>
  <c r="E666" i="2"/>
  <c r="D666" i="2"/>
  <c r="C666" i="2"/>
  <c r="B666" i="2"/>
  <c r="E665" i="2"/>
  <c r="D665" i="2"/>
  <c r="C665" i="2"/>
  <c r="B665" i="2"/>
  <c r="E664" i="2"/>
  <c r="D664" i="2"/>
  <c r="C664" i="2"/>
  <c r="B664" i="2"/>
  <c r="E663" i="2"/>
  <c r="D663" i="2"/>
  <c r="C663" i="2"/>
  <c r="B663" i="2"/>
  <c r="E662" i="2"/>
  <c r="D662" i="2"/>
  <c r="C662" i="2"/>
  <c r="B662" i="2"/>
  <c r="E661" i="2"/>
  <c r="D661" i="2"/>
  <c r="C661" i="2"/>
  <c r="B661" i="2"/>
  <c r="E660" i="2"/>
  <c r="D660" i="2"/>
  <c r="C660" i="2"/>
  <c r="B660" i="2"/>
  <c r="E659" i="2"/>
  <c r="D659" i="2"/>
  <c r="C659" i="2"/>
  <c r="B659" i="2"/>
  <c r="E658" i="2"/>
  <c r="D658" i="2"/>
  <c r="C658" i="2"/>
  <c r="B658" i="2"/>
  <c r="E657" i="2"/>
  <c r="D657" i="2"/>
  <c r="C657" i="2"/>
  <c r="B657" i="2"/>
  <c r="E656" i="2"/>
  <c r="D656" i="2"/>
  <c r="C656" i="2"/>
  <c r="B656" i="2"/>
  <c r="E655" i="2"/>
  <c r="D655" i="2"/>
  <c r="C655" i="2"/>
  <c r="B655" i="2"/>
  <c r="E654" i="2"/>
  <c r="D654" i="2"/>
  <c r="C654" i="2"/>
  <c r="B654" i="2"/>
  <c r="E653" i="2"/>
  <c r="D653" i="2"/>
  <c r="C653" i="2"/>
  <c r="B653" i="2"/>
  <c r="E652" i="2"/>
  <c r="D652" i="2"/>
  <c r="C652" i="2"/>
  <c r="B652" i="2"/>
  <c r="E651" i="2"/>
  <c r="D651" i="2"/>
  <c r="C651" i="2"/>
  <c r="B651" i="2"/>
  <c r="E650" i="2"/>
  <c r="D650" i="2"/>
  <c r="C650" i="2"/>
  <c r="B650" i="2"/>
  <c r="E649" i="2"/>
  <c r="D649" i="2"/>
  <c r="C649" i="2"/>
  <c r="B649" i="2"/>
  <c r="E648" i="2"/>
  <c r="D648" i="2"/>
  <c r="C648" i="2"/>
  <c r="B648" i="2"/>
  <c r="E647" i="2"/>
  <c r="D647" i="2"/>
  <c r="C647" i="2"/>
  <c r="B647" i="2"/>
  <c r="E646" i="2"/>
  <c r="D646" i="2"/>
  <c r="C646" i="2"/>
  <c r="B646" i="2"/>
  <c r="E645" i="2"/>
  <c r="D645" i="2"/>
  <c r="C645" i="2"/>
  <c r="B645" i="2"/>
  <c r="E644" i="2"/>
  <c r="D644" i="2"/>
  <c r="C644" i="2"/>
  <c r="B644" i="2"/>
  <c r="E643" i="2"/>
  <c r="D643" i="2"/>
  <c r="C643" i="2"/>
  <c r="B643" i="2"/>
  <c r="E642" i="2"/>
  <c r="D642" i="2"/>
  <c r="C642" i="2"/>
  <c r="B642" i="2"/>
  <c r="E641" i="2"/>
  <c r="D641" i="2"/>
  <c r="C641" i="2"/>
  <c r="B641" i="2"/>
  <c r="E640" i="2"/>
  <c r="D640" i="2"/>
  <c r="C640" i="2"/>
  <c r="B640" i="2"/>
  <c r="E639" i="2"/>
  <c r="D639" i="2"/>
  <c r="C639" i="2"/>
  <c r="B639" i="2"/>
  <c r="E638" i="2"/>
  <c r="D638" i="2"/>
  <c r="C638" i="2"/>
  <c r="B638" i="2"/>
  <c r="E637" i="2"/>
  <c r="D637" i="2"/>
  <c r="C637" i="2"/>
  <c r="B637" i="2"/>
  <c r="E636" i="2"/>
  <c r="D636" i="2"/>
  <c r="C636" i="2"/>
  <c r="B636" i="2"/>
  <c r="E635" i="2"/>
  <c r="D635" i="2"/>
  <c r="C635" i="2"/>
  <c r="B635" i="2"/>
  <c r="E634" i="2"/>
  <c r="D634" i="2"/>
  <c r="C634" i="2"/>
  <c r="B634" i="2"/>
  <c r="E633" i="2"/>
  <c r="D633" i="2"/>
  <c r="C633" i="2"/>
  <c r="B633" i="2"/>
  <c r="E632" i="2"/>
  <c r="D632" i="2"/>
  <c r="C632" i="2"/>
  <c r="B632" i="2"/>
  <c r="E631" i="2"/>
  <c r="D631" i="2"/>
  <c r="C631" i="2"/>
  <c r="B631" i="2"/>
  <c r="E630" i="2"/>
  <c r="D630" i="2"/>
  <c r="C630" i="2"/>
  <c r="B630" i="2"/>
  <c r="E629" i="2"/>
  <c r="D629" i="2"/>
  <c r="C629" i="2"/>
  <c r="B629" i="2"/>
  <c r="E628" i="2"/>
  <c r="D628" i="2"/>
  <c r="C628" i="2"/>
  <c r="B628" i="2"/>
  <c r="E627" i="2"/>
  <c r="D627" i="2"/>
  <c r="C627" i="2"/>
  <c r="B627" i="2"/>
  <c r="E626" i="2"/>
  <c r="D626" i="2"/>
  <c r="C626" i="2"/>
  <c r="B626" i="2"/>
  <c r="E625" i="2"/>
  <c r="D625" i="2"/>
  <c r="C625" i="2"/>
  <c r="B625" i="2"/>
  <c r="E624" i="2"/>
  <c r="D624" i="2"/>
  <c r="C624" i="2"/>
  <c r="B624" i="2"/>
  <c r="E623" i="2"/>
  <c r="D623" i="2"/>
  <c r="C623" i="2"/>
  <c r="B623" i="2"/>
  <c r="E622" i="2"/>
  <c r="D622" i="2"/>
  <c r="C622" i="2"/>
  <c r="B622" i="2"/>
  <c r="E621" i="2"/>
  <c r="D621" i="2"/>
  <c r="C621" i="2"/>
  <c r="B621" i="2"/>
  <c r="E620" i="2"/>
  <c r="D620" i="2"/>
  <c r="C620" i="2"/>
  <c r="B620" i="2"/>
  <c r="E619" i="2"/>
  <c r="D619" i="2"/>
  <c r="C619" i="2"/>
  <c r="B619" i="2"/>
  <c r="E618" i="2"/>
  <c r="D618" i="2"/>
  <c r="C618" i="2"/>
  <c r="B618" i="2"/>
  <c r="E617" i="2"/>
  <c r="D617" i="2"/>
  <c r="C617" i="2"/>
  <c r="B617" i="2"/>
  <c r="E616" i="2"/>
  <c r="D616" i="2"/>
  <c r="C616" i="2"/>
  <c r="B616" i="2"/>
  <c r="E615" i="2"/>
  <c r="D615" i="2"/>
  <c r="C615" i="2"/>
  <c r="B615" i="2"/>
  <c r="E614" i="2"/>
  <c r="D614" i="2"/>
  <c r="C614" i="2"/>
  <c r="B614" i="2"/>
  <c r="E613" i="2"/>
  <c r="D613" i="2"/>
  <c r="C613" i="2"/>
  <c r="B613" i="2"/>
  <c r="E612" i="2"/>
  <c r="D612" i="2"/>
  <c r="C612" i="2"/>
  <c r="B612" i="2"/>
  <c r="E611" i="2"/>
  <c r="D611" i="2"/>
  <c r="C611" i="2"/>
  <c r="B611" i="2"/>
  <c r="E610" i="2"/>
  <c r="D610" i="2"/>
  <c r="C610" i="2"/>
  <c r="B610" i="2"/>
  <c r="E609" i="2"/>
  <c r="D609" i="2"/>
  <c r="C609" i="2"/>
  <c r="B609" i="2"/>
  <c r="E608" i="2"/>
  <c r="D608" i="2"/>
  <c r="C608" i="2"/>
  <c r="B608" i="2"/>
  <c r="E607" i="2"/>
  <c r="D607" i="2"/>
  <c r="C607" i="2"/>
  <c r="B607" i="2"/>
  <c r="E606" i="2"/>
  <c r="D606" i="2"/>
  <c r="C606" i="2"/>
  <c r="B606" i="2"/>
  <c r="E605" i="2"/>
  <c r="D605" i="2"/>
  <c r="C605" i="2"/>
  <c r="B605" i="2"/>
  <c r="E604" i="2"/>
  <c r="D604" i="2"/>
  <c r="C604" i="2"/>
  <c r="B604" i="2"/>
  <c r="E603" i="2"/>
  <c r="D603" i="2"/>
  <c r="C603" i="2"/>
  <c r="B603" i="2"/>
  <c r="E602" i="2"/>
  <c r="D602" i="2"/>
  <c r="C602" i="2"/>
  <c r="B602" i="2"/>
  <c r="E601" i="2"/>
  <c r="D601" i="2"/>
  <c r="C601" i="2"/>
  <c r="B601" i="2"/>
  <c r="E600" i="2"/>
  <c r="D600" i="2"/>
  <c r="C600" i="2"/>
  <c r="B600" i="2"/>
  <c r="E599" i="2"/>
  <c r="D599" i="2"/>
  <c r="C599" i="2"/>
  <c r="B599" i="2"/>
  <c r="E598" i="2"/>
  <c r="D598" i="2"/>
  <c r="C598" i="2"/>
  <c r="B598" i="2"/>
  <c r="E597" i="2"/>
  <c r="D597" i="2"/>
  <c r="C597" i="2"/>
  <c r="B597" i="2"/>
  <c r="E596" i="2"/>
  <c r="D596" i="2"/>
  <c r="C596" i="2"/>
  <c r="B596" i="2"/>
  <c r="E595" i="2"/>
  <c r="D595" i="2"/>
  <c r="C595" i="2"/>
  <c r="B595" i="2"/>
  <c r="E594" i="2"/>
  <c r="D594" i="2"/>
  <c r="C594" i="2"/>
  <c r="B594" i="2"/>
  <c r="E593" i="2"/>
  <c r="D593" i="2"/>
  <c r="C593" i="2"/>
  <c r="B593" i="2"/>
  <c r="E592" i="2"/>
  <c r="D592" i="2"/>
  <c r="C592" i="2"/>
  <c r="B592" i="2"/>
  <c r="E591" i="2"/>
  <c r="D591" i="2"/>
  <c r="C591" i="2"/>
  <c r="B591" i="2"/>
  <c r="E590" i="2"/>
  <c r="D590" i="2"/>
  <c r="C590" i="2"/>
  <c r="B590" i="2"/>
  <c r="E589" i="2"/>
  <c r="D589" i="2"/>
  <c r="C589" i="2"/>
  <c r="B589" i="2"/>
  <c r="E588" i="2"/>
  <c r="D588" i="2"/>
  <c r="C588" i="2"/>
  <c r="B588" i="2"/>
  <c r="E587" i="2"/>
  <c r="D587" i="2"/>
  <c r="C587" i="2"/>
  <c r="B587" i="2"/>
  <c r="E586" i="2"/>
  <c r="D586" i="2"/>
  <c r="C586" i="2"/>
  <c r="B586" i="2"/>
  <c r="E585" i="2"/>
  <c r="D585" i="2"/>
  <c r="C585" i="2"/>
  <c r="B585" i="2"/>
  <c r="E584" i="2"/>
  <c r="D584" i="2"/>
  <c r="C584" i="2"/>
  <c r="B584" i="2"/>
  <c r="E583" i="2"/>
  <c r="D583" i="2"/>
  <c r="C583" i="2"/>
  <c r="B583" i="2"/>
  <c r="E582" i="2"/>
  <c r="D582" i="2"/>
  <c r="C582" i="2"/>
  <c r="B582" i="2"/>
  <c r="E581" i="2"/>
  <c r="D581" i="2"/>
  <c r="C581" i="2"/>
  <c r="B581" i="2"/>
  <c r="E580" i="2"/>
  <c r="D580" i="2"/>
  <c r="C580" i="2"/>
  <c r="B580" i="2"/>
  <c r="E579" i="2"/>
  <c r="D579" i="2"/>
  <c r="C579" i="2"/>
  <c r="B579" i="2"/>
  <c r="E578" i="2"/>
  <c r="D578" i="2"/>
  <c r="C578" i="2"/>
  <c r="B578" i="2"/>
  <c r="E577" i="2"/>
  <c r="D577" i="2"/>
  <c r="C577" i="2"/>
  <c r="B577" i="2"/>
  <c r="E576" i="2"/>
  <c r="D576" i="2"/>
  <c r="C576" i="2"/>
  <c r="B576" i="2"/>
  <c r="E575" i="2"/>
  <c r="D575" i="2"/>
  <c r="C575" i="2"/>
  <c r="B575" i="2"/>
  <c r="E574" i="2"/>
  <c r="D574" i="2"/>
  <c r="C574" i="2"/>
  <c r="B574" i="2"/>
  <c r="E573" i="2"/>
  <c r="D573" i="2"/>
  <c r="C573" i="2"/>
  <c r="B573" i="2"/>
  <c r="E572" i="2"/>
  <c r="D572" i="2"/>
  <c r="C572" i="2"/>
  <c r="B572" i="2"/>
  <c r="E571" i="2"/>
  <c r="D571" i="2"/>
  <c r="C571" i="2"/>
  <c r="B571" i="2"/>
  <c r="E570" i="2"/>
  <c r="D570" i="2"/>
  <c r="C570" i="2"/>
  <c r="B570" i="2"/>
  <c r="E569" i="2"/>
  <c r="D569" i="2"/>
  <c r="C569" i="2"/>
  <c r="B569" i="2"/>
  <c r="E568" i="2"/>
  <c r="D568" i="2"/>
  <c r="C568" i="2"/>
  <c r="B568" i="2"/>
  <c r="E567" i="2"/>
  <c r="D567" i="2"/>
  <c r="C567" i="2"/>
  <c r="B567" i="2"/>
  <c r="E566" i="2"/>
  <c r="D566" i="2"/>
  <c r="C566" i="2"/>
  <c r="B566" i="2"/>
  <c r="E565" i="2"/>
  <c r="D565" i="2"/>
  <c r="C565" i="2"/>
  <c r="B565" i="2"/>
  <c r="E564" i="2"/>
  <c r="D564" i="2"/>
  <c r="C564" i="2"/>
  <c r="B564" i="2"/>
  <c r="E563" i="2"/>
  <c r="D563" i="2"/>
  <c r="C563" i="2"/>
  <c r="B563" i="2"/>
  <c r="E562" i="2"/>
  <c r="D562" i="2"/>
  <c r="C562" i="2"/>
  <c r="B562" i="2"/>
  <c r="E561" i="2"/>
  <c r="D561" i="2"/>
  <c r="C561" i="2"/>
  <c r="B561" i="2"/>
  <c r="E560" i="2"/>
  <c r="D560" i="2"/>
  <c r="C560" i="2"/>
  <c r="B560" i="2"/>
  <c r="E559" i="2"/>
  <c r="D559" i="2"/>
  <c r="C559" i="2"/>
  <c r="B559" i="2"/>
  <c r="E558" i="2"/>
  <c r="D558" i="2"/>
  <c r="C558" i="2"/>
  <c r="B558" i="2"/>
  <c r="E557" i="2"/>
  <c r="D557" i="2"/>
  <c r="C557" i="2"/>
  <c r="B557" i="2"/>
  <c r="E556" i="2"/>
  <c r="D556" i="2"/>
  <c r="C556" i="2"/>
  <c r="B556" i="2"/>
  <c r="E555" i="2"/>
  <c r="D555" i="2"/>
  <c r="C555" i="2"/>
  <c r="B555" i="2"/>
  <c r="E554" i="2"/>
  <c r="D554" i="2"/>
  <c r="C554" i="2"/>
  <c r="B554" i="2"/>
  <c r="E553" i="2"/>
  <c r="D553" i="2"/>
  <c r="C553" i="2"/>
  <c r="B553" i="2"/>
  <c r="E552" i="2"/>
  <c r="D552" i="2"/>
  <c r="C552" i="2"/>
  <c r="B552" i="2"/>
  <c r="E551" i="2"/>
  <c r="D551" i="2"/>
  <c r="C551" i="2"/>
  <c r="B551" i="2"/>
  <c r="E550" i="2"/>
  <c r="D550" i="2"/>
  <c r="C550" i="2"/>
  <c r="B550" i="2"/>
  <c r="E549" i="2"/>
  <c r="D549" i="2"/>
  <c r="C549" i="2"/>
  <c r="B549" i="2"/>
  <c r="E548" i="2"/>
  <c r="D548" i="2"/>
  <c r="C548" i="2"/>
  <c r="B548" i="2"/>
  <c r="E547" i="2"/>
  <c r="D547" i="2"/>
  <c r="C547" i="2"/>
  <c r="B547" i="2"/>
  <c r="E546" i="2"/>
  <c r="D546" i="2"/>
  <c r="C546" i="2"/>
  <c r="B546" i="2"/>
  <c r="E545" i="2"/>
  <c r="D545" i="2"/>
  <c r="C545" i="2"/>
  <c r="B545" i="2"/>
  <c r="E544" i="2"/>
  <c r="D544" i="2"/>
  <c r="C544" i="2"/>
  <c r="B544" i="2"/>
  <c r="E543" i="2"/>
  <c r="D543" i="2"/>
  <c r="C543" i="2"/>
  <c r="B543" i="2"/>
  <c r="E542" i="2"/>
  <c r="D542" i="2"/>
  <c r="C542" i="2"/>
  <c r="B542" i="2"/>
  <c r="E541" i="2"/>
  <c r="D541" i="2"/>
  <c r="C541" i="2"/>
  <c r="B541" i="2"/>
  <c r="E540" i="2"/>
  <c r="D540" i="2"/>
  <c r="C540" i="2"/>
  <c r="B540" i="2"/>
  <c r="E539" i="2"/>
  <c r="D539" i="2"/>
  <c r="C539" i="2"/>
  <c r="B539" i="2"/>
  <c r="E538" i="2"/>
  <c r="D538" i="2"/>
  <c r="C538" i="2"/>
  <c r="B538" i="2"/>
  <c r="E537" i="2"/>
  <c r="D537" i="2"/>
  <c r="C537" i="2"/>
  <c r="B537" i="2"/>
  <c r="E536" i="2"/>
  <c r="D536" i="2"/>
  <c r="C536" i="2"/>
  <c r="B536" i="2"/>
  <c r="E535" i="2"/>
  <c r="D535" i="2"/>
  <c r="C535" i="2"/>
  <c r="B535" i="2"/>
  <c r="E534" i="2"/>
  <c r="D534" i="2"/>
  <c r="C534" i="2"/>
  <c r="B534" i="2"/>
  <c r="E533" i="2"/>
  <c r="D533" i="2"/>
  <c r="C533" i="2"/>
  <c r="B533" i="2"/>
  <c r="E532" i="2"/>
  <c r="D532" i="2"/>
  <c r="C532" i="2"/>
  <c r="B532" i="2"/>
  <c r="E531" i="2"/>
  <c r="D531" i="2"/>
  <c r="C531" i="2"/>
  <c r="B531" i="2"/>
  <c r="E530" i="2"/>
  <c r="D530" i="2"/>
  <c r="C530" i="2"/>
  <c r="B530" i="2"/>
  <c r="E529" i="2"/>
  <c r="D529" i="2"/>
  <c r="C529" i="2"/>
  <c r="B529" i="2"/>
  <c r="E528" i="2"/>
  <c r="D528" i="2"/>
  <c r="C528" i="2"/>
  <c r="B528" i="2"/>
  <c r="E527" i="2"/>
  <c r="D527" i="2"/>
  <c r="C527" i="2"/>
  <c r="B527" i="2"/>
  <c r="E526" i="2"/>
  <c r="D526" i="2"/>
  <c r="C526" i="2"/>
  <c r="B526" i="2"/>
  <c r="E525" i="2"/>
  <c r="D525" i="2"/>
  <c r="C525" i="2"/>
  <c r="B525" i="2"/>
  <c r="E524" i="2"/>
  <c r="D524" i="2"/>
  <c r="C524" i="2"/>
  <c r="B524" i="2"/>
  <c r="E523" i="2"/>
  <c r="D523" i="2"/>
  <c r="C523" i="2"/>
  <c r="B523" i="2"/>
  <c r="E522" i="2"/>
  <c r="D522" i="2"/>
  <c r="C522" i="2"/>
  <c r="B522" i="2"/>
  <c r="E521" i="2"/>
  <c r="D521" i="2"/>
  <c r="C521" i="2"/>
  <c r="B521" i="2"/>
  <c r="E520" i="2"/>
  <c r="D520" i="2"/>
  <c r="C520" i="2"/>
  <c r="B520" i="2"/>
  <c r="E519" i="2"/>
  <c r="D519" i="2"/>
  <c r="C519" i="2"/>
  <c r="B519" i="2"/>
  <c r="E518" i="2"/>
  <c r="D518" i="2"/>
  <c r="C518" i="2"/>
  <c r="B518" i="2"/>
  <c r="E517" i="2"/>
  <c r="D517" i="2"/>
  <c r="C517" i="2"/>
  <c r="B517" i="2"/>
  <c r="E516" i="2"/>
  <c r="D516" i="2"/>
  <c r="C516" i="2"/>
  <c r="B516" i="2"/>
  <c r="E515" i="2"/>
  <c r="D515" i="2"/>
  <c r="C515" i="2"/>
  <c r="B515" i="2"/>
  <c r="E514" i="2"/>
  <c r="D514" i="2"/>
  <c r="C514" i="2"/>
  <c r="B514" i="2"/>
  <c r="E513" i="2"/>
  <c r="D513" i="2"/>
  <c r="C513" i="2"/>
  <c r="B513" i="2"/>
  <c r="E512" i="2"/>
  <c r="D512" i="2"/>
  <c r="C512" i="2"/>
  <c r="B512" i="2"/>
  <c r="E511" i="2"/>
  <c r="D511" i="2"/>
  <c r="C511" i="2"/>
  <c r="B511" i="2"/>
  <c r="E510" i="2"/>
  <c r="D510" i="2"/>
  <c r="C510" i="2"/>
  <c r="B510" i="2"/>
  <c r="E509" i="2"/>
  <c r="D509" i="2"/>
  <c r="C509" i="2"/>
  <c r="B509" i="2"/>
  <c r="E508" i="2"/>
  <c r="D508" i="2"/>
  <c r="C508" i="2"/>
  <c r="B508" i="2"/>
  <c r="E507" i="2"/>
  <c r="D507" i="2"/>
  <c r="C507" i="2"/>
  <c r="B507" i="2"/>
  <c r="E506" i="2"/>
  <c r="D506" i="2"/>
  <c r="C506" i="2"/>
  <c r="B506" i="2"/>
  <c r="E505" i="2"/>
  <c r="D505" i="2"/>
  <c r="C505" i="2"/>
  <c r="B505" i="2"/>
  <c r="E504" i="2"/>
  <c r="D504" i="2"/>
  <c r="C504" i="2"/>
  <c r="B504" i="2"/>
  <c r="E503" i="2"/>
  <c r="D503" i="2"/>
  <c r="C503" i="2"/>
  <c r="B503" i="2"/>
  <c r="E502" i="2"/>
  <c r="D502" i="2"/>
  <c r="C502" i="2"/>
  <c r="B502" i="2"/>
  <c r="E501" i="2"/>
  <c r="D501" i="2"/>
  <c r="C501" i="2"/>
  <c r="B501" i="2"/>
  <c r="E500" i="2"/>
  <c r="D500" i="2"/>
  <c r="C500" i="2"/>
  <c r="B500" i="2"/>
  <c r="E499" i="2"/>
  <c r="D499" i="2"/>
  <c r="C499" i="2"/>
  <c r="B499" i="2"/>
  <c r="E498" i="2"/>
  <c r="D498" i="2"/>
  <c r="C498" i="2"/>
  <c r="B498" i="2"/>
  <c r="E497" i="2"/>
  <c r="D497" i="2"/>
  <c r="C497" i="2"/>
  <c r="B497" i="2"/>
  <c r="E496" i="2"/>
  <c r="D496" i="2"/>
  <c r="C496" i="2"/>
  <c r="B496" i="2"/>
  <c r="E495" i="2"/>
  <c r="D495" i="2"/>
  <c r="C495" i="2"/>
  <c r="B495" i="2"/>
  <c r="E494" i="2"/>
  <c r="D494" i="2"/>
  <c r="C494" i="2"/>
  <c r="B494" i="2"/>
  <c r="E493" i="2"/>
  <c r="D493" i="2"/>
  <c r="C493" i="2"/>
  <c r="B493" i="2"/>
  <c r="E492" i="2"/>
  <c r="D492" i="2"/>
  <c r="C492" i="2"/>
  <c r="B492" i="2"/>
  <c r="E491" i="2"/>
  <c r="D491" i="2"/>
  <c r="C491" i="2"/>
  <c r="B491" i="2"/>
  <c r="E490" i="2"/>
  <c r="D490" i="2"/>
  <c r="C490" i="2"/>
  <c r="B490" i="2"/>
  <c r="E489" i="2"/>
  <c r="D489" i="2"/>
  <c r="C489" i="2"/>
  <c r="B489" i="2"/>
  <c r="E488" i="2"/>
  <c r="D488" i="2"/>
  <c r="C488" i="2"/>
  <c r="B488" i="2"/>
  <c r="E487" i="2"/>
  <c r="D487" i="2"/>
  <c r="C487" i="2"/>
  <c r="B487" i="2"/>
  <c r="E486" i="2"/>
  <c r="D486" i="2"/>
  <c r="C486" i="2"/>
  <c r="B486" i="2"/>
  <c r="E485" i="2"/>
  <c r="D485" i="2"/>
  <c r="C485" i="2"/>
  <c r="B485" i="2"/>
  <c r="E484" i="2"/>
  <c r="D484" i="2"/>
  <c r="C484" i="2"/>
  <c r="B484" i="2"/>
  <c r="E483" i="2"/>
  <c r="D483" i="2"/>
  <c r="C483" i="2"/>
  <c r="B483" i="2"/>
  <c r="E482" i="2"/>
  <c r="D482" i="2"/>
  <c r="C482" i="2"/>
  <c r="B482" i="2"/>
  <c r="E481" i="2"/>
  <c r="D481" i="2"/>
  <c r="C481" i="2"/>
  <c r="B481" i="2"/>
  <c r="E480" i="2"/>
  <c r="D480" i="2"/>
  <c r="C480" i="2"/>
  <c r="B480" i="2"/>
  <c r="E479" i="2"/>
  <c r="D479" i="2"/>
  <c r="C479" i="2"/>
  <c r="B479" i="2"/>
  <c r="E478" i="2"/>
  <c r="D478" i="2"/>
  <c r="C478" i="2"/>
  <c r="B478" i="2"/>
  <c r="E477" i="2"/>
  <c r="D477" i="2"/>
  <c r="C477" i="2"/>
  <c r="B477" i="2"/>
  <c r="E476" i="2"/>
  <c r="D476" i="2"/>
  <c r="C476" i="2"/>
  <c r="B476" i="2"/>
  <c r="E475" i="2"/>
  <c r="D475" i="2"/>
  <c r="C475" i="2"/>
  <c r="B475" i="2"/>
  <c r="E474" i="2"/>
  <c r="D474" i="2"/>
  <c r="C474" i="2"/>
  <c r="B474" i="2"/>
  <c r="E473" i="2"/>
  <c r="D473" i="2"/>
  <c r="C473" i="2"/>
  <c r="B473" i="2"/>
  <c r="E472" i="2"/>
  <c r="D472" i="2"/>
  <c r="C472" i="2"/>
  <c r="B472" i="2"/>
  <c r="E471" i="2"/>
  <c r="D471" i="2"/>
  <c r="C471" i="2"/>
  <c r="B471" i="2"/>
  <c r="E470" i="2"/>
  <c r="D470" i="2"/>
  <c r="C470" i="2"/>
  <c r="B470" i="2"/>
  <c r="E469" i="2"/>
  <c r="D469" i="2"/>
  <c r="C469" i="2"/>
  <c r="B469" i="2"/>
  <c r="E468" i="2"/>
  <c r="D468" i="2"/>
  <c r="C468" i="2"/>
  <c r="B468" i="2"/>
  <c r="E467" i="2"/>
  <c r="D467" i="2"/>
  <c r="C467" i="2"/>
  <c r="B467" i="2"/>
  <c r="E466" i="2"/>
  <c r="D466" i="2"/>
  <c r="C466" i="2"/>
  <c r="B466" i="2"/>
  <c r="E465" i="2"/>
  <c r="D465" i="2"/>
  <c r="C465" i="2"/>
  <c r="B465" i="2"/>
  <c r="E464" i="2"/>
  <c r="D464" i="2"/>
  <c r="C464" i="2"/>
  <c r="B464" i="2"/>
  <c r="E463" i="2"/>
  <c r="D463" i="2"/>
  <c r="C463" i="2"/>
  <c r="B463" i="2"/>
  <c r="E462" i="2"/>
  <c r="D462" i="2"/>
  <c r="C462" i="2"/>
  <c r="B462" i="2"/>
  <c r="E461" i="2"/>
  <c r="D461" i="2"/>
  <c r="C461" i="2"/>
  <c r="B461" i="2"/>
  <c r="E460" i="2"/>
  <c r="D460" i="2"/>
  <c r="C460" i="2"/>
  <c r="B460" i="2"/>
  <c r="E459" i="2"/>
  <c r="D459" i="2"/>
  <c r="C459" i="2"/>
  <c r="B459" i="2"/>
  <c r="E458" i="2"/>
  <c r="D458" i="2"/>
  <c r="C458" i="2"/>
  <c r="B458" i="2"/>
  <c r="E457" i="2"/>
  <c r="D457" i="2"/>
  <c r="C457" i="2"/>
  <c r="B457" i="2"/>
  <c r="E456" i="2"/>
  <c r="D456" i="2"/>
  <c r="C456" i="2"/>
  <c r="B456" i="2"/>
  <c r="E455" i="2"/>
  <c r="D455" i="2"/>
  <c r="C455" i="2"/>
  <c r="B455" i="2"/>
  <c r="E454" i="2"/>
  <c r="D454" i="2"/>
  <c r="C454" i="2"/>
  <c r="B454" i="2"/>
  <c r="E453" i="2"/>
  <c r="D453" i="2"/>
  <c r="C453" i="2"/>
  <c r="B453" i="2"/>
  <c r="E452" i="2"/>
  <c r="D452" i="2"/>
  <c r="C452" i="2"/>
  <c r="B452" i="2"/>
  <c r="E451" i="2"/>
  <c r="D451" i="2"/>
  <c r="C451" i="2"/>
  <c r="B451" i="2"/>
  <c r="E450" i="2"/>
  <c r="D450" i="2"/>
  <c r="C450" i="2"/>
  <c r="B450" i="2"/>
  <c r="E449" i="2"/>
  <c r="D449" i="2"/>
  <c r="C449" i="2"/>
  <c r="B449" i="2"/>
  <c r="E448" i="2"/>
  <c r="D448" i="2"/>
  <c r="C448" i="2"/>
  <c r="B448" i="2"/>
  <c r="E447" i="2"/>
  <c r="D447" i="2"/>
  <c r="C447" i="2"/>
  <c r="B447" i="2"/>
  <c r="E446" i="2"/>
  <c r="D446" i="2"/>
  <c r="C446" i="2"/>
  <c r="B446" i="2"/>
  <c r="E445" i="2"/>
  <c r="D445" i="2"/>
  <c r="C445" i="2"/>
  <c r="B445" i="2"/>
  <c r="E444" i="2"/>
  <c r="D444" i="2"/>
  <c r="C444" i="2"/>
  <c r="B444" i="2"/>
  <c r="E443" i="2"/>
  <c r="D443" i="2"/>
  <c r="C443" i="2"/>
  <c r="B443" i="2"/>
  <c r="E442" i="2"/>
  <c r="D442" i="2"/>
  <c r="C442" i="2"/>
  <c r="B442" i="2"/>
  <c r="E441" i="2"/>
  <c r="D441" i="2"/>
  <c r="C441" i="2"/>
  <c r="B441" i="2"/>
  <c r="E440" i="2"/>
  <c r="D440" i="2"/>
  <c r="C440" i="2"/>
  <c r="B440" i="2"/>
  <c r="E439" i="2"/>
  <c r="D439" i="2"/>
  <c r="C439" i="2"/>
  <c r="B439" i="2"/>
  <c r="E438" i="2"/>
  <c r="D438" i="2"/>
  <c r="C438" i="2"/>
  <c r="B438" i="2"/>
  <c r="E437" i="2"/>
  <c r="D437" i="2"/>
  <c r="C437" i="2"/>
  <c r="B437" i="2"/>
  <c r="E436" i="2"/>
  <c r="D436" i="2"/>
  <c r="C436" i="2"/>
  <c r="B436" i="2"/>
  <c r="E435" i="2"/>
  <c r="D435" i="2"/>
  <c r="C435" i="2"/>
  <c r="B435" i="2"/>
  <c r="E434" i="2"/>
  <c r="D434" i="2"/>
  <c r="C434" i="2"/>
  <c r="B434" i="2"/>
  <c r="E433" i="2"/>
  <c r="D433" i="2"/>
  <c r="C433" i="2"/>
  <c r="B433" i="2"/>
  <c r="E432" i="2"/>
  <c r="D432" i="2"/>
  <c r="C432" i="2"/>
  <c r="B432" i="2"/>
  <c r="E431" i="2"/>
  <c r="D431" i="2"/>
  <c r="C431" i="2"/>
  <c r="B431" i="2"/>
  <c r="E430" i="2"/>
  <c r="D430" i="2"/>
  <c r="C430" i="2"/>
  <c r="B430" i="2"/>
  <c r="E429" i="2"/>
  <c r="D429" i="2"/>
  <c r="C429" i="2"/>
  <c r="B429" i="2"/>
  <c r="E428" i="2"/>
  <c r="D428" i="2"/>
  <c r="C428" i="2"/>
  <c r="B428" i="2"/>
  <c r="E427" i="2"/>
  <c r="D427" i="2"/>
  <c r="C427" i="2"/>
  <c r="B427" i="2"/>
  <c r="E426" i="2"/>
  <c r="D426" i="2"/>
  <c r="C426" i="2"/>
  <c r="B426" i="2"/>
  <c r="E425" i="2"/>
  <c r="D425" i="2"/>
  <c r="C425" i="2"/>
  <c r="B425" i="2"/>
  <c r="E424" i="2"/>
  <c r="D424" i="2"/>
  <c r="C424" i="2"/>
  <c r="B424" i="2"/>
  <c r="E423" i="2"/>
  <c r="D423" i="2"/>
  <c r="C423" i="2"/>
  <c r="B423" i="2"/>
  <c r="E422" i="2"/>
  <c r="D422" i="2"/>
  <c r="C422" i="2"/>
  <c r="B422" i="2"/>
  <c r="E421" i="2"/>
  <c r="D421" i="2"/>
  <c r="C421" i="2"/>
  <c r="B421" i="2"/>
  <c r="E420" i="2"/>
  <c r="D420" i="2"/>
  <c r="C420" i="2"/>
  <c r="B420" i="2"/>
  <c r="E419" i="2"/>
  <c r="D419" i="2"/>
  <c r="C419" i="2"/>
  <c r="B419" i="2"/>
  <c r="E418" i="2"/>
  <c r="D418" i="2"/>
  <c r="C418" i="2"/>
  <c r="B418" i="2"/>
  <c r="E417" i="2"/>
  <c r="D417" i="2"/>
  <c r="C417" i="2"/>
  <c r="B417" i="2"/>
  <c r="E416" i="2"/>
  <c r="D416" i="2"/>
  <c r="C416" i="2"/>
  <c r="B416" i="2"/>
  <c r="E415" i="2"/>
  <c r="D415" i="2"/>
  <c r="C415" i="2"/>
  <c r="B415" i="2"/>
  <c r="E414" i="2"/>
  <c r="D414" i="2"/>
  <c r="C414" i="2"/>
  <c r="B414" i="2"/>
  <c r="E413" i="2"/>
  <c r="D413" i="2"/>
  <c r="C413" i="2"/>
  <c r="B413" i="2"/>
  <c r="E412" i="2"/>
  <c r="D412" i="2"/>
  <c r="C412" i="2"/>
  <c r="B412" i="2"/>
  <c r="E411" i="2"/>
  <c r="D411" i="2"/>
  <c r="C411" i="2"/>
  <c r="B411" i="2"/>
  <c r="E410" i="2"/>
  <c r="D410" i="2"/>
  <c r="C410" i="2"/>
  <c r="B410" i="2"/>
  <c r="E409" i="2"/>
  <c r="D409" i="2"/>
  <c r="C409" i="2"/>
  <c r="B409" i="2"/>
  <c r="E408" i="2"/>
  <c r="D408" i="2"/>
  <c r="C408" i="2"/>
  <c r="B408" i="2"/>
  <c r="E407" i="2"/>
  <c r="D407" i="2"/>
  <c r="C407" i="2"/>
  <c r="B407" i="2"/>
  <c r="E406" i="2"/>
  <c r="D406" i="2"/>
  <c r="C406" i="2"/>
  <c r="B406" i="2"/>
  <c r="E405" i="2"/>
  <c r="D405" i="2"/>
  <c r="C405" i="2"/>
  <c r="B405" i="2"/>
  <c r="E404" i="2"/>
  <c r="D404" i="2"/>
  <c r="C404" i="2"/>
  <c r="B404" i="2"/>
  <c r="E403" i="2"/>
  <c r="D403" i="2"/>
  <c r="C403" i="2"/>
  <c r="B403" i="2"/>
  <c r="E402" i="2"/>
  <c r="D402" i="2"/>
  <c r="C402" i="2"/>
  <c r="B402" i="2"/>
  <c r="E401" i="2"/>
  <c r="D401" i="2"/>
  <c r="C401" i="2"/>
  <c r="B401" i="2"/>
  <c r="E400" i="2"/>
  <c r="D400" i="2"/>
  <c r="C400" i="2"/>
  <c r="B400" i="2"/>
  <c r="E399" i="2"/>
  <c r="D399" i="2"/>
  <c r="C399" i="2"/>
  <c r="B399" i="2"/>
  <c r="E398" i="2"/>
  <c r="D398" i="2"/>
  <c r="C398" i="2"/>
  <c r="B398" i="2"/>
  <c r="E397" i="2"/>
  <c r="D397" i="2"/>
  <c r="C397" i="2"/>
  <c r="B397" i="2"/>
  <c r="E396" i="2"/>
  <c r="D396" i="2"/>
  <c r="C396" i="2"/>
  <c r="B396" i="2"/>
  <c r="E395" i="2"/>
  <c r="D395" i="2"/>
  <c r="C395" i="2"/>
  <c r="B395" i="2"/>
  <c r="E394" i="2"/>
  <c r="D394" i="2"/>
  <c r="C394" i="2"/>
  <c r="B394" i="2"/>
  <c r="E393" i="2"/>
  <c r="D393" i="2"/>
  <c r="C393" i="2"/>
  <c r="B393" i="2"/>
  <c r="E392" i="2"/>
  <c r="D392" i="2"/>
  <c r="C392" i="2"/>
  <c r="B392" i="2"/>
  <c r="E391" i="2"/>
  <c r="D391" i="2"/>
  <c r="C391" i="2"/>
  <c r="B391" i="2"/>
  <c r="E390" i="2"/>
  <c r="D390" i="2"/>
  <c r="C390" i="2"/>
  <c r="B390" i="2"/>
  <c r="E389" i="2"/>
  <c r="D389" i="2"/>
  <c r="C389" i="2"/>
  <c r="B389" i="2"/>
  <c r="E388" i="2"/>
  <c r="D388" i="2"/>
  <c r="C388" i="2"/>
  <c r="B388" i="2"/>
  <c r="E387" i="2"/>
  <c r="D387" i="2"/>
  <c r="C387" i="2"/>
  <c r="B387" i="2"/>
  <c r="E386" i="2"/>
  <c r="D386" i="2"/>
  <c r="C386" i="2"/>
  <c r="B386" i="2"/>
  <c r="E385" i="2"/>
  <c r="D385" i="2"/>
  <c r="C385" i="2"/>
  <c r="B385" i="2"/>
  <c r="E384" i="2"/>
  <c r="D384" i="2"/>
  <c r="C384" i="2"/>
  <c r="B384" i="2"/>
  <c r="E383" i="2"/>
  <c r="D383" i="2"/>
  <c r="C383" i="2"/>
  <c r="B383" i="2"/>
  <c r="E382" i="2"/>
  <c r="D382" i="2"/>
  <c r="C382" i="2"/>
  <c r="B382" i="2"/>
  <c r="E381" i="2"/>
  <c r="D381" i="2"/>
  <c r="C381" i="2"/>
  <c r="B381" i="2"/>
  <c r="E380" i="2"/>
  <c r="D380" i="2"/>
  <c r="C380" i="2"/>
  <c r="B380" i="2"/>
  <c r="E379" i="2"/>
  <c r="D379" i="2"/>
  <c r="C379" i="2"/>
  <c r="B379" i="2"/>
  <c r="E378" i="2"/>
  <c r="D378" i="2"/>
  <c r="C378" i="2"/>
  <c r="B378" i="2"/>
  <c r="E377" i="2"/>
  <c r="D377" i="2"/>
  <c r="C377" i="2"/>
  <c r="B377" i="2"/>
  <c r="E376" i="2"/>
  <c r="D376" i="2"/>
  <c r="C376" i="2"/>
  <c r="B376" i="2"/>
  <c r="E375" i="2"/>
  <c r="D375" i="2"/>
  <c r="C375" i="2"/>
  <c r="B375" i="2"/>
  <c r="E374" i="2"/>
  <c r="D374" i="2"/>
  <c r="C374" i="2"/>
  <c r="B374" i="2"/>
  <c r="E373" i="2"/>
  <c r="D373" i="2"/>
  <c r="C373" i="2"/>
  <c r="B373" i="2"/>
  <c r="E372" i="2"/>
  <c r="D372" i="2"/>
  <c r="C372" i="2"/>
  <c r="B372" i="2"/>
  <c r="E371" i="2"/>
  <c r="D371" i="2"/>
  <c r="C371" i="2"/>
  <c r="B371" i="2"/>
  <c r="E370" i="2"/>
  <c r="D370" i="2"/>
  <c r="C370" i="2"/>
  <c r="B370" i="2"/>
  <c r="E369" i="2"/>
  <c r="D369" i="2"/>
  <c r="C369" i="2"/>
  <c r="B369" i="2"/>
  <c r="E368" i="2"/>
  <c r="D368" i="2"/>
  <c r="C368" i="2"/>
  <c r="B368" i="2"/>
  <c r="E367" i="2"/>
  <c r="D367" i="2"/>
  <c r="C367" i="2"/>
  <c r="B367" i="2"/>
  <c r="E366" i="2"/>
  <c r="D366" i="2"/>
  <c r="C366" i="2"/>
  <c r="B366" i="2"/>
  <c r="E365" i="2"/>
  <c r="D365" i="2"/>
  <c r="C365" i="2"/>
  <c r="B365" i="2"/>
  <c r="E364" i="2"/>
  <c r="D364" i="2"/>
  <c r="C364" i="2"/>
  <c r="B364" i="2"/>
  <c r="E363" i="2"/>
  <c r="D363" i="2"/>
  <c r="C363" i="2"/>
  <c r="B363" i="2"/>
  <c r="E362" i="2"/>
  <c r="D362" i="2"/>
  <c r="C362" i="2"/>
  <c r="B362" i="2"/>
  <c r="E361" i="2"/>
  <c r="D361" i="2"/>
  <c r="C361" i="2"/>
  <c r="B361" i="2"/>
  <c r="E360" i="2"/>
  <c r="D360" i="2"/>
  <c r="C360" i="2"/>
  <c r="B360" i="2"/>
  <c r="E359" i="2"/>
  <c r="D359" i="2"/>
  <c r="C359" i="2"/>
  <c r="B359" i="2"/>
  <c r="E358" i="2"/>
  <c r="D358" i="2"/>
  <c r="C358" i="2"/>
  <c r="B358" i="2"/>
  <c r="E357" i="2"/>
  <c r="D357" i="2"/>
  <c r="C357" i="2"/>
  <c r="B357" i="2"/>
  <c r="E356" i="2"/>
  <c r="D356" i="2"/>
  <c r="C356" i="2"/>
  <c r="B356" i="2"/>
  <c r="E355" i="2"/>
  <c r="D355" i="2"/>
  <c r="C355" i="2"/>
  <c r="B355" i="2"/>
  <c r="E354" i="2"/>
  <c r="D354" i="2"/>
  <c r="C354" i="2"/>
  <c r="B354" i="2"/>
  <c r="E353" i="2"/>
  <c r="D353" i="2"/>
  <c r="C353" i="2"/>
  <c r="B353" i="2"/>
  <c r="E352" i="2"/>
  <c r="D352" i="2"/>
  <c r="C352" i="2"/>
  <c r="B352" i="2"/>
  <c r="E351" i="2"/>
  <c r="D351" i="2"/>
  <c r="C351" i="2"/>
  <c r="B351" i="2"/>
  <c r="E350" i="2"/>
  <c r="D350" i="2"/>
  <c r="C350" i="2"/>
  <c r="B350" i="2"/>
  <c r="E349" i="2"/>
  <c r="D349" i="2"/>
  <c r="C349" i="2"/>
  <c r="B349" i="2"/>
  <c r="E348" i="2"/>
  <c r="D348" i="2"/>
  <c r="C348" i="2"/>
  <c r="B348" i="2"/>
  <c r="E347" i="2"/>
  <c r="D347" i="2"/>
  <c r="C347" i="2"/>
  <c r="B347" i="2"/>
  <c r="E346" i="2"/>
  <c r="D346" i="2"/>
  <c r="C346" i="2"/>
  <c r="B346" i="2"/>
  <c r="E345" i="2"/>
  <c r="D345" i="2"/>
  <c r="C345" i="2"/>
  <c r="B345" i="2"/>
  <c r="E344" i="2"/>
  <c r="D344" i="2"/>
  <c r="C344" i="2"/>
  <c r="B344" i="2"/>
  <c r="E343" i="2"/>
  <c r="D343" i="2"/>
  <c r="C343" i="2"/>
  <c r="B343" i="2"/>
  <c r="E342" i="2"/>
  <c r="D342" i="2"/>
  <c r="C342" i="2"/>
  <c r="B342" i="2"/>
  <c r="E341" i="2"/>
  <c r="D341" i="2"/>
  <c r="C341" i="2"/>
  <c r="B341" i="2"/>
  <c r="E340" i="2"/>
  <c r="D340" i="2"/>
  <c r="C340" i="2"/>
  <c r="B340" i="2"/>
  <c r="E339" i="2"/>
  <c r="D339" i="2"/>
  <c r="C339" i="2"/>
  <c r="B339" i="2"/>
  <c r="E338" i="2"/>
  <c r="D338" i="2"/>
  <c r="C338" i="2"/>
  <c r="B338" i="2"/>
  <c r="E337" i="2"/>
  <c r="D337" i="2"/>
  <c r="C337" i="2"/>
  <c r="B337" i="2"/>
  <c r="E336" i="2"/>
  <c r="D336" i="2"/>
  <c r="C336" i="2"/>
  <c r="B336" i="2"/>
  <c r="E335" i="2"/>
  <c r="D335" i="2"/>
  <c r="C335" i="2"/>
  <c r="B335" i="2"/>
  <c r="E334" i="2"/>
  <c r="D334" i="2"/>
  <c r="C334" i="2"/>
  <c r="B334" i="2"/>
  <c r="E333" i="2"/>
  <c r="D333" i="2"/>
  <c r="C333" i="2"/>
  <c r="B333" i="2"/>
  <c r="E332" i="2"/>
  <c r="D332" i="2"/>
  <c r="C332" i="2"/>
  <c r="B332" i="2"/>
  <c r="E331" i="2"/>
  <c r="D331" i="2"/>
  <c r="C331" i="2"/>
  <c r="B331" i="2"/>
  <c r="E330" i="2"/>
  <c r="D330" i="2"/>
  <c r="C330" i="2"/>
  <c r="B330" i="2"/>
  <c r="E329" i="2"/>
  <c r="D329" i="2"/>
  <c r="C329" i="2"/>
  <c r="B329" i="2"/>
  <c r="E328" i="2"/>
  <c r="D328" i="2"/>
  <c r="C328" i="2"/>
  <c r="B328" i="2"/>
  <c r="E327" i="2"/>
  <c r="D327" i="2"/>
  <c r="C327" i="2"/>
  <c r="B327" i="2"/>
  <c r="E326" i="2"/>
  <c r="D326" i="2"/>
  <c r="C326" i="2"/>
  <c r="B326" i="2"/>
  <c r="E325" i="2"/>
  <c r="D325" i="2"/>
  <c r="C325" i="2"/>
  <c r="B325" i="2"/>
  <c r="E324" i="2"/>
  <c r="D324" i="2"/>
  <c r="C324" i="2"/>
  <c r="B324" i="2"/>
  <c r="E323" i="2"/>
  <c r="D323" i="2"/>
  <c r="C323" i="2"/>
  <c r="B323" i="2"/>
  <c r="E322" i="2"/>
  <c r="D322" i="2"/>
  <c r="C322" i="2"/>
  <c r="B322" i="2"/>
  <c r="E321" i="2"/>
  <c r="D321" i="2"/>
  <c r="C321" i="2"/>
  <c r="B321" i="2"/>
  <c r="E320" i="2"/>
  <c r="D320" i="2"/>
  <c r="C320" i="2"/>
  <c r="B320" i="2"/>
  <c r="E319" i="2"/>
  <c r="D319" i="2"/>
  <c r="C319" i="2"/>
  <c r="B319" i="2"/>
  <c r="E318" i="2"/>
  <c r="D318" i="2"/>
  <c r="C318" i="2"/>
  <c r="B318" i="2"/>
  <c r="E317" i="2"/>
  <c r="D317" i="2"/>
  <c r="C317" i="2"/>
  <c r="B317" i="2"/>
  <c r="E316" i="2"/>
  <c r="D316" i="2"/>
  <c r="C316" i="2"/>
  <c r="B316" i="2"/>
  <c r="E315" i="2"/>
  <c r="D315" i="2"/>
  <c r="C315" i="2"/>
  <c r="B315" i="2"/>
  <c r="E314" i="2"/>
  <c r="D314" i="2"/>
  <c r="C314" i="2"/>
  <c r="B314" i="2"/>
  <c r="E313" i="2"/>
  <c r="D313" i="2"/>
  <c r="C313" i="2"/>
  <c r="B313" i="2"/>
  <c r="E312" i="2"/>
  <c r="D312" i="2"/>
  <c r="C312" i="2"/>
  <c r="B312" i="2"/>
  <c r="E311" i="2"/>
  <c r="D311" i="2"/>
  <c r="C311" i="2"/>
  <c r="B311" i="2"/>
  <c r="E310" i="2"/>
  <c r="D310" i="2"/>
  <c r="C310" i="2"/>
  <c r="B310" i="2"/>
  <c r="E309" i="2"/>
  <c r="D309" i="2"/>
  <c r="C309" i="2"/>
  <c r="B309" i="2"/>
  <c r="E308" i="2"/>
  <c r="D308" i="2"/>
  <c r="C308" i="2"/>
  <c r="B308" i="2"/>
  <c r="E307" i="2"/>
  <c r="D307" i="2"/>
  <c r="C307" i="2"/>
  <c r="B307" i="2"/>
  <c r="E306" i="2"/>
  <c r="D306" i="2"/>
  <c r="C306" i="2"/>
  <c r="B306" i="2"/>
  <c r="E305" i="2"/>
  <c r="D305" i="2"/>
  <c r="C305" i="2"/>
  <c r="B305" i="2"/>
  <c r="E304" i="2"/>
  <c r="D304" i="2"/>
  <c r="C304" i="2"/>
  <c r="B304" i="2"/>
  <c r="E303" i="2"/>
  <c r="D303" i="2"/>
  <c r="C303" i="2"/>
  <c r="B303" i="2"/>
  <c r="E302" i="2"/>
  <c r="D302" i="2"/>
  <c r="C302" i="2"/>
  <c r="B302" i="2"/>
  <c r="E301" i="2"/>
  <c r="D301" i="2"/>
  <c r="C301" i="2"/>
  <c r="B301" i="2"/>
  <c r="E300" i="2"/>
  <c r="D300" i="2"/>
  <c r="C300" i="2"/>
  <c r="B300" i="2"/>
  <c r="E299" i="2"/>
  <c r="D299" i="2"/>
  <c r="C299" i="2"/>
  <c r="B299" i="2"/>
  <c r="E298" i="2"/>
  <c r="D298" i="2"/>
  <c r="C298" i="2"/>
  <c r="B298" i="2"/>
  <c r="E297" i="2"/>
  <c r="D297" i="2"/>
  <c r="C297" i="2"/>
  <c r="B297" i="2"/>
  <c r="E296" i="2"/>
  <c r="D296" i="2"/>
  <c r="C296" i="2"/>
  <c r="B296" i="2"/>
  <c r="E295" i="2"/>
  <c r="D295" i="2"/>
  <c r="C295" i="2"/>
  <c r="B295" i="2"/>
  <c r="E294" i="2"/>
  <c r="D294" i="2"/>
  <c r="C294" i="2"/>
  <c r="B294" i="2"/>
  <c r="E293" i="2"/>
  <c r="D293" i="2"/>
  <c r="C293" i="2"/>
  <c r="B293" i="2"/>
  <c r="E292" i="2"/>
  <c r="D292" i="2"/>
  <c r="C292" i="2"/>
  <c r="B292" i="2"/>
  <c r="E291" i="2"/>
  <c r="D291" i="2"/>
  <c r="C291" i="2"/>
  <c r="B291" i="2"/>
  <c r="E290" i="2"/>
  <c r="D290" i="2"/>
  <c r="C290" i="2"/>
  <c r="B290" i="2"/>
  <c r="E289" i="2"/>
  <c r="D289" i="2"/>
  <c r="C289" i="2"/>
  <c r="B289" i="2"/>
  <c r="E288" i="2"/>
  <c r="D288" i="2"/>
  <c r="C288" i="2"/>
  <c r="B288" i="2"/>
  <c r="E287" i="2"/>
  <c r="D287" i="2"/>
  <c r="C287" i="2"/>
  <c r="B287" i="2"/>
  <c r="E286" i="2"/>
  <c r="D286" i="2"/>
  <c r="C286" i="2"/>
  <c r="B286" i="2"/>
  <c r="E285" i="2"/>
  <c r="D285" i="2"/>
  <c r="C285" i="2"/>
  <c r="B285" i="2"/>
  <c r="E284" i="2"/>
  <c r="D284" i="2"/>
  <c r="C284" i="2"/>
  <c r="B284" i="2"/>
  <c r="E283" i="2"/>
  <c r="D283" i="2"/>
  <c r="C283" i="2"/>
  <c r="B283" i="2"/>
  <c r="E282" i="2"/>
  <c r="D282" i="2"/>
  <c r="C282" i="2"/>
  <c r="B282" i="2"/>
  <c r="E281" i="2"/>
  <c r="D281" i="2"/>
  <c r="C281" i="2"/>
  <c r="B281" i="2"/>
  <c r="E280" i="2"/>
  <c r="D280" i="2"/>
  <c r="C280" i="2"/>
  <c r="B280" i="2"/>
  <c r="E279" i="2"/>
  <c r="D279" i="2"/>
  <c r="C279" i="2"/>
  <c r="B279" i="2"/>
  <c r="E278" i="2"/>
  <c r="D278" i="2"/>
  <c r="C278" i="2"/>
  <c r="B278" i="2"/>
  <c r="E277" i="2"/>
  <c r="D277" i="2"/>
  <c r="C277" i="2"/>
  <c r="B277" i="2"/>
  <c r="E276" i="2"/>
  <c r="D276" i="2"/>
  <c r="C276" i="2"/>
  <c r="B276" i="2"/>
  <c r="E275" i="2"/>
  <c r="D275" i="2"/>
  <c r="C275" i="2"/>
  <c r="B275" i="2"/>
  <c r="E274" i="2"/>
  <c r="D274" i="2"/>
  <c r="C274" i="2"/>
  <c r="B274" i="2"/>
  <c r="E273" i="2"/>
  <c r="D273" i="2"/>
  <c r="C273" i="2"/>
  <c r="B273" i="2"/>
  <c r="E272" i="2"/>
  <c r="D272" i="2"/>
  <c r="C272" i="2"/>
  <c r="B272" i="2"/>
  <c r="E271" i="2"/>
  <c r="D271" i="2"/>
  <c r="C271" i="2"/>
  <c r="B271" i="2"/>
  <c r="E270" i="2"/>
  <c r="D270" i="2"/>
  <c r="C270" i="2"/>
  <c r="B270" i="2"/>
  <c r="E269" i="2"/>
  <c r="D269" i="2"/>
  <c r="C269" i="2"/>
  <c r="B269" i="2"/>
  <c r="E268" i="2"/>
  <c r="D268" i="2"/>
  <c r="C268" i="2"/>
  <c r="B268" i="2"/>
  <c r="E267" i="2"/>
  <c r="D267" i="2"/>
  <c r="C267" i="2"/>
  <c r="B267" i="2"/>
  <c r="E266" i="2"/>
  <c r="D266" i="2"/>
  <c r="C266" i="2"/>
  <c r="B266" i="2"/>
  <c r="E265" i="2"/>
  <c r="D265" i="2"/>
  <c r="C265" i="2"/>
  <c r="B265" i="2"/>
  <c r="E264" i="2"/>
  <c r="D264" i="2"/>
  <c r="C264" i="2"/>
  <c r="B264" i="2"/>
  <c r="E263" i="2"/>
  <c r="D263" i="2"/>
  <c r="C263" i="2"/>
  <c r="B263" i="2"/>
  <c r="E262" i="2"/>
  <c r="D262" i="2"/>
  <c r="C262" i="2"/>
  <c r="B262" i="2"/>
  <c r="E261" i="2"/>
  <c r="D261" i="2"/>
  <c r="C261" i="2"/>
  <c r="B261" i="2"/>
  <c r="E260" i="2"/>
  <c r="D260" i="2"/>
  <c r="C260" i="2"/>
  <c r="B260" i="2"/>
  <c r="E259" i="2"/>
  <c r="D259" i="2"/>
  <c r="C259" i="2"/>
  <c r="B259" i="2"/>
  <c r="E258" i="2"/>
  <c r="D258" i="2"/>
  <c r="C258" i="2"/>
  <c r="B258" i="2"/>
  <c r="E257" i="2"/>
  <c r="D257" i="2"/>
  <c r="C257" i="2"/>
  <c r="B257" i="2"/>
  <c r="E256" i="2"/>
  <c r="D256" i="2"/>
  <c r="C256" i="2"/>
  <c r="B256" i="2"/>
  <c r="E255" i="2"/>
  <c r="D255" i="2"/>
  <c r="C255" i="2"/>
  <c r="B255" i="2"/>
  <c r="E254" i="2"/>
  <c r="D254" i="2"/>
  <c r="C254" i="2"/>
  <c r="B254" i="2"/>
  <c r="E253" i="2"/>
  <c r="D253" i="2"/>
  <c r="C253" i="2"/>
  <c r="B253" i="2"/>
  <c r="E252" i="2"/>
  <c r="D252" i="2"/>
  <c r="C252" i="2"/>
  <c r="B252" i="2"/>
  <c r="E251" i="2"/>
  <c r="D251" i="2"/>
  <c r="C251" i="2"/>
  <c r="B251" i="2"/>
  <c r="E250" i="2"/>
  <c r="D250" i="2"/>
  <c r="C250" i="2"/>
  <c r="B250" i="2"/>
  <c r="E249" i="2"/>
  <c r="D249" i="2"/>
  <c r="C249" i="2"/>
  <c r="B249" i="2"/>
  <c r="E248" i="2"/>
  <c r="D248" i="2"/>
  <c r="C248" i="2"/>
  <c r="B248" i="2"/>
  <c r="E247" i="2"/>
  <c r="D247" i="2"/>
  <c r="C247" i="2"/>
  <c r="B247" i="2"/>
  <c r="E246" i="2"/>
  <c r="D246" i="2"/>
  <c r="C246" i="2"/>
  <c r="B246" i="2"/>
  <c r="E245" i="2"/>
  <c r="D245" i="2"/>
  <c r="C245" i="2"/>
  <c r="B245" i="2"/>
  <c r="E244" i="2"/>
  <c r="D244" i="2"/>
  <c r="C244" i="2"/>
  <c r="B244" i="2"/>
  <c r="E243" i="2"/>
  <c r="D243" i="2"/>
  <c r="C243" i="2"/>
  <c r="B243" i="2"/>
  <c r="E242" i="2"/>
  <c r="D242" i="2"/>
  <c r="C242" i="2"/>
  <c r="B242" i="2"/>
  <c r="E241" i="2"/>
  <c r="D241" i="2"/>
  <c r="C241" i="2"/>
  <c r="B241" i="2"/>
  <c r="E240" i="2"/>
  <c r="D240" i="2"/>
  <c r="C240" i="2"/>
  <c r="B240" i="2"/>
  <c r="E239" i="2"/>
  <c r="D239" i="2"/>
  <c r="C239" i="2"/>
  <c r="B239" i="2"/>
  <c r="E238" i="2"/>
  <c r="D238" i="2"/>
  <c r="C238" i="2"/>
  <c r="B238" i="2"/>
  <c r="E237" i="2"/>
  <c r="D237" i="2"/>
  <c r="C237" i="2"/>
  <c r="B237" i="2"/>
  <c r="E236" i="2"/>
  <c r="D236" i="2"/>
  <c r="C236" i="2"/>
  <c r="B236" i="2"/>
  <c r="E235" i="2"/>
  <c r="D235" i="2"/>
  <c r="C235" i="2"/>
  <c r="B235" i="2"/>
  <c r="E234" i="2"/>
  <c r="D234" i="2"/>
  <c r="C234" i="2"/>
  <c r="B234" i="2"/>
  <c r="E233" i="2"/>
  <c r="D233" i="2"/>
  <c r="C233" i="2"/>
  <c r="B233" i="2"/>
  <c r="E232" i="2"/>
  <c r="D232" i="2"/>
  <c r="C232" i="2"/>
  <c r="B232" i="2"/>
  <c r="E231" i="2"/>
  <c r="D231" i="2"/>
  <c r="C231" i="2"/>
  <c r="B231" i="2"/>
  <c r="E230" i="2"/>
  <c r="D230" i="2"/>
  <c r="C230" i="2"/>
  <c r="B230" i="2"/>
  <c r="E229" i="2"/>
  <c r="D229" i="2"/>
  <c r="C229" i="2"/>
  <c r="B229" i="2"/>
  <c r="E228" i="2"/>
  <c r="D228" i="2"/>
  <c r="C228" i="2"/>
  <c r="B228" i="2"/>
  <c r="E227" i="2"/>
  <c r="D227" i="2"/>
  <c r="C227" i="2"/>
  <c r="B227" i="2"/>
  <c r="E226" i="2"/>
  <c r="D226" i="2"/>
  <c r="C226" i="2"/>
  <c r="B226" i="2"/>
  <c r="E225" i="2"/>
  <c r="D225" i="2"/>
  <c r="C225" i="2"/>
  <c r="B225" i="2"/>
  <c r="E224" i="2"/>
  <c r="D224" i="2"/>
  <c r="C224" i="2"/>
  <c r="B224" i="2"/>
  <c r="E223" i="2"/>
  <c r="D223" i="2"/>
  <c r="C223" i="2"/>
  <c r="B223" i="2"/>
  <c r="E222" i="2"/>
  <c r="D222" i="2"/>
  <c r="C222" i="2"/>
  <c r="B222" i="2"/>
  <c r="E221" i="2"/>
  <c r="D221" i="2"/>
  <c r="C221" i="2"/>
  <c r="B221" i="2"/>
  <c r="E220" i="2"/>
  <c r="D220" i="2"/>
  <c r="C220" i="2"/>
  <c r="B220" i="2"/>
  <c r="E219" i="2"/>
  <c r="D219" i="2"/>
  <c r="C219" i="2"/>
  <c r="B219" i="2"/>
  <c r="E218" i="2"/>
  <c r="D218" i="2"/>
  <c r="C218" i="2"/>
  <c r="B218" i="2"/>
  <c r="E217" i="2"/>
  <c r="D217" i="2"/>
  <c r="C217" i="2"/>
  <c r="B217" i="2"/>
  <c r="E216" i="2"/>
  <c r="D216" i="2"/>
  <c r="C216" i="2"/>
  <c r="B216" i="2"/>
  <c r="E215" i="2"/>
  <c r="D215" i="2"/>
  <c r="C215" i="2"/>
  <c r="B215" i="2"/>
  <c r="E214" i="2"/>
  <c r="D214" i="2"/>
  <c r="C214" i="2"/>
  <c r="B214" i="2"/>
  <c r="E213" i="2"/>
  <c r="D213" i="2"/>
  <c r="C213" i="2"/>
  <c r="B213" i="2"/>
  <c r="E212" i="2"/>
  <c r="D212" i="2"/>
  <c r="C212" i="2"/>
  <c r="B212" i="2"/>
  <c r="E211" i="2"/>
  <c r="D211" i="2"/>
  <c r="C211" i="2"/>
  <c r="B211" i="2"/>
  <c r="E210" i="2"/>
  <c r="D210" i="2"/>
  <c r="C210" i="2"/>
  <c r="B210" i="2"/>
  <c r="E209" i="2"/>
  <c r="D209" i="2"/>
  <c r="C209" i="2"/>
  <c r="B209" i="2"/>
  <c r="E208" i="2"/>
  <c r="D208" i="2"/>
  <c r="C208" i="2"/>
  <c r="B208" i="2"/>
  <c r="E207" i="2"/>
  <c r="D207" i="2"/>
  <c r="C207" i="2"/>
  <c r="B207" i="2"/>
  <c r="E206" i="2"/>
  <c r="D206" i="2"/>
  <c r="C206" i="2"/>
  <c r="B206" i="2"/>
  <c r="E205" i="2"/>
  <c r="D205" i="2"/>
  <c r="C205" i="2"/>
  <c r="B205" i="2"/>
  <c r="E204" i="2"/>
  <c r="D204" i="2"/>
  <c r="C204" i="2"/>
  <c r="B204" i="2"/>
  <c r="E203" i="2"/>
  <c r="D203" i="2"/>
  <c r="C203" i="2"/>
  <c r="B203" i="2"/>
  <c r="E202" i="2"/>
  <c r="D202" i="2"/>
  <c r="C202" i="2"/>
  <c r="B202" i="2"/>
  <c r="E201" i="2"/>
  <c r="D201" i="2"/>
  <c r="C201" i="2"/>
  <c r="B201" i="2"/>
  <c r="E200" i="2"/>
  <c r="D200" i="2"/>
  <c r="C200" i="2"/>
  <c r="B200" i="2"/>
  <c r="E199" i="2"/>
  <c r="D199" i="2"/>
  <c r="C199" i="2"/>
  <c r="B199" i="2"/>
  <c r="E198" i="2"/>
  <c r="D198" i="2"/>
  <c r="C198" i="2"/>
  <c r="B198" i="2"/>
  <c r="E197" i="2"/>
  <c r="D197" i="2"/>
  <c r="C197" i="2"/>
  <c r="B197" i="2"/>
  <c r="E196" i="2"/>
  <c r="D196" i="2"/>
  <c r="C196" i="2"/>
  <c r="B196" i="2"/>
  <c r="E195" i="2"/>
  <c r="D195" i="2"/>
  <c r="C195" i="2"/>
  <c r="B195" i="2"/>
  <c r="E194" i="2"/>
  <c r="D194" i="2"/>
  <c r="C194" i="2"/>
  <c r="B194" i="2"/>
  <c r="E193" i="2"/>
  <c r="D193" i="2"/>
  <c r="C193" i="2"/>
  <c r="B193" i="2"/>
  <c r="E192" i="2"/>
  <c r="D192" i="2"/>
  <c r="C192" i="2"/>
  <c r="B192" i="2"/>
  <c r="E191" i="2"/>
  <c r="D191" i="2"/>
  <c r="C191" i="2"/>
  <c r="B191" i="2"/>
  <c r="E190" i="2"/>
  <c r="D190" i="2"/>
  <c r="C190" i="2"/>
  <c r="B190" i="2"/>
  <c r="E189" i="2"/>
  <c r="D189" i="2"/>
  <c r="C189" i="2"/>
  <c r="B189" i="2"/>
  <c r="E188" i="2"/>
  <c r="D188" i="2"/>
  <c r="C188" i="2"/>
  <c r="B188" i="2"/>
  <c r="E187" i="2"/>
  <c r="D187" i="2"/>
  <c r="C187" i="2"/>
  <c r="B187" i="2"/>
  <c r="E186" i="2"/>
  <c r="D186" i="2"/>
  <c r="C186" i="2"/>
  <c r="B186" i="2"/>
  <c r="E185" i="2"/>
  <c r="D185" i="2"/>
  <c r="C185" i="2"/>
  <c r="B185" i="2"/>
  <c r="E184" i="2"/>
  <c r="D184" i="2"/>
  <c r="C184" i="2"/>
  <c r="B184" i="2"/>
  <c r="E183" i="2"/>
  <c r="D183" i="2"/>
  <c r="C183" i="2"/>
  <c r="B183" i="2"/>
  <c r="E182" i="2"/>
  <c r="D182" i="2"/>
  <c r="C182" i="2"/>
  <c r="B182" i="2"/>
  <c r="E181" i="2"/>
  <c r="D181" i="2"/>
  <c r="C181" i="2"/>
  <c r="B181" i="2"/>
  <c r="E180" i="2"/>
  <c r="D180" i="2"/>
  <c r="C180" i="2"/>
  <c r="B180" i="2"/>
  <c r="E179" i="2"/>
  <c r="D179" i="2"/>
  <c r="C179" i="2"/>
  <c r="B179" i="2"/>
  <c r="E178" i="2"/>
  <c r="D178" i="2"/>
  <c r="C178" i="2"/>
  <c r="B178" i="2"/>
  <c r="E177" i="2"/>
  <c r="D177" i="2"/>
  <c r="C177" i="2"/>
  <c r="B177" i="2"/>
  <c r="E176" i="2"/>
  <c r="D176" i="2"/>
  <c r="C176" i="2"/>
  <c r="B176" i="2"/>
  <c r="E175" i="2"/>
  <c r="D175" i="2"/>
  <c r="C175" i="2"/>
  <c r="B175" i="2"/>
  <c r="E174" i="2"/>
  <c r="D174" i="2"/>
  <c r="C174" i="2"/>
  <c r="B174" i="2"/>
  <c r="E173" i="2"/>
  <c r="D173" i="2"/>
  <c r="C173" i="2"/>
  <c r="B173" i="2"/>
  <c r="E172" i="2"/>
  <c r="D172" i="2"/>
  <c r="C172" i="2"/>
  <c r="B172" i="2"/>
  <c r="E171" i="2"/>
  <c r="D171" i="2"/>
  <c r="C171" i="2"/>
  <c r="B171" i="2"/>
  <c r="E170" i="2"/>
  <c r="D170" i="2"/>
  <c r="C170" i="2"/>
  <c r="B170" i="2"/>
  <c r="E169" i="2"/>
  <c r="D169" i="2"/>
  <c r="C169" i="2"/>
  <c r="B169" i="2"/>
  <c r="E168" i="2"/>
  <c r="D168" i="2"/>
  <c r="C168" i="2"/>
  <c r="B168" i="2"/>
  <c r="E167" i="2"/>
  <c r="D167" i="2"/>
  <c r="C167" i="2"/>
  <c r="B167" i="2"/>
  <c r="E166" i="2"/>
  <c r="D166" i="2"/>
  <c r="C166" i="2"/>
  <c r="B166" i="2"/>
  <c r="E165" i="2"/>
  <c r="D165" i="2"/>
  <c r="C165" i="2"/>
  <c r="B165" i="2"/>
  <c r="E164" i="2"/>
  <c r="D164" i="2"/>
  <c r="C164" i="2"/>
  <c r="B164" i="2"/>
  <c r="E163" i="2"/>
  <c r="D163" i="2"/>
  <c r="C163" i="2"/>
  <c r="B163" i="2"/>
  <c r="E162" i="2"/>
  <c r="D162" i="2"/>
  <c r="C162" i="2"/>
  <c r="B162" i="2"/>
  <c r="E161" i="2"/>
  <c r="D161" i="2"/>
  <c r="C161" i="2"/>
  <c r="B161" i="2"/>
  <c r="E160" i="2"/>
  <c r="D160" i="2"/>
  <c r="C160" i="2"/>
  <c r="B160" i="2"/>
  <c r="E159" i="2"/>
  <c r="D159" i="2"/>
  <c r="C159" i="2"/>
  <c r="B159" i="2"/>
  <c r="E158" i="2"/>
  <c r="D158" i="2"/>
  <c r="C158" i="2"/>
  <c r="B158" i="2"/>
  <c r="E157" i="2"/>
  <c r="D157" i="2"/>
  <c r="C157" i="2"/>
  <c r="B157" i="2"/>
  <c r="E156" i="2"/>
  <c r="D156" i="2"/>
  <c r="C156" i="2"/>
  <c r="B156" i="2"/>
  <c r="E155" i="2"/>
  <c r="D155" i="2"/>
  <c r="C155" i="2"/>
  <c r="B155" i="2"/>
  <c r="E154" i="2"/>
  <c r="D154" i="2"/>
  <c r="C154" i="2"/>
  <c r="B154" i="2"/>
  <c r="E153" i="2"/>
  <c r="D153" i="2"/>
  <c r="C153" i="2"/>
  <c r="B153" i="2"/>
  <c r="E152" i="2"/>
  <c r="D152" i="2"/>
  <c r="C152" i="2"/>
  <c r="B152" i="2"/>
  <c r="E151" i="2"/>
  <c r="D151" i="2"/>
  <c r="C151" i="2"/>
  <c r="B151" i="2"/>
  <c r="E150" i="2"/>
  <c r="D150" i="2"/>
  <c r="C150" i="2"/>
  <c r="B150" i="2"/>
  <c r="E149" i="2"/>
  <c r="D149" i="2"/>
  <c r="C149" i="2"/>
  <c r="B149" i="2"/>
  <c r="E148" i="2"/>
  <c r="D148" i="2"/>
  <c r="C148" i="2"/>
  <c r="B148" i="2"/>
  <c r="E147" i="2"/>
  <c r="D147" i="2"/>
  <c r="C147" i="2"/>
  <c r="B147" i="2"/>
  <c r="E146" i="2"/>
  <c r="D146" i="2"/>
  <c r="C146" i="2"/>
  <c r="B146" i="2"/>
  <c r="E145" i="2"/>
  <c r="D145" i="2"/>
  <c r="C145" i="2"/>
  <c r="B145" i="2"/>
  <c r="E144" i="2"/>
  <c r="D144" i="2"/>
  <c r="C144" i="2"/>
  <c r="B144" i="2"/>
  <c r="E143" i="2"/>
  <c r="D143" i="2"/>
  <c r="C143" i="2"/>
  <c r="B143" i="2"/>
  <c r="E142" i="2"/>
  <c r="D142" i="2"/>
  <c r="C142" i="2"/>
  <c r="B142" i="2"/>
  <c r="E141" i="2"/>
  <c r="D141" i="2"/>
  <c r="C141" i="2"/>
  <c r="B141" i="2"/>
  <c r="E140" i="2"/>
  <c r="D140" i="2"/>
  <c r="C140" i="2"/>
  <c r="B140" i="2"/>
  <c r="E139" i="2"/>
  <c r="D139" i="2"/>
  <c r="C139" i="2"/>
  <c r="B139" i="2"/>
  <c r="E138" i="2"/>
  <c r="D138" i="2"/>
  <c r="C138" i="2"/>
  <c r="B138" i="2"/>
  <c r="E137" i="2"/>
  <c r="D137" i="2"/>
  <c r="C137" i="2"/>
  <c r="B137" i="2"/>
  <c r="E136" i="2"/>
  <c r="D136" i="2"/>
  <c r="C136" i="2"/>
  <c r="B136" i="2"/>
  <c r="E135" i="2"/>
  <c r="D135" i="2"/>
  <c r="C135" i="2"/>
  <c r="B135" i="2"/>
  <c r="E134" i="2"/>
  <c r="D134" i="2"/>
  <c r="C134" i="2"/>
  <c r="B134" i="2"/>
  <c r="E133" i="2"/>
  <c r="D133" i="2"/>
  <c r="C133" i="2"/>
  <c r="B133" i="2"/>
  <c r="E132" i="2"/>
  <c r="D132" i="2"/>
  <c r="C132" i="2"/>
  <c r="B132" i="2"/>
  <c r="E131" i="2"/>
  <c r="D131" i="2"/>
  <c r="C131" i="2"/>
  <c r="B131" i="2"/>
  <c r="E130" i="2"/>
  <c r="D130" i="2"/>
  <c r="C130" i="2"/>
  <c r="B130" i="2"/>
  <c r="E129" i="2"/>
  <c r="D129" i="2"/>
  <c r="C129" i="2"/>
  <c r="B129" i="2"/>
  <c r="E128" i="2"/>
  <c r="D128" i="2"/>
  <c r="C128" i="2"/>
  <c r="B128" i="2"/>
  <c r="E127" i="2"/>
  <c r="D127" i="2"/>
  <c r="C127" i="2"/>
  <c r="B127" i="2"/>
  <c r="E126" i="2"/>
  <c r="D126" i="2"/>
  <c r="C126" i="2"/>
  <c r="B126" i="2"/>
  <c r="E125" i="2"/>
  <c r="D125" i="2"/>
  <c r="C125" i="2"/>
  <c r="B125" i="2"/>
  <c r="E124" i="2"/>
  <c r="D124" i="2"/>
  <c r="C124" i="2"/>
  <c r="B124" i="2"/>
  <c r="E123" i="2"/>
  <c r="D123" i="2"/>
  <c r="C123" i="2"/>
  <c r="B123" i="2"/>
  <c r="E122" i="2"/>
  <c r="D122" i="2"/>
  <c r="C122" i="2"/>
  <c r="B122" i="2"/>
  <c r="E121" i="2"/>
  <c r="D121" i="2"/>
  <c r="C121" i="2"/>
  <c r="B121" i="2"/>
  <c r="E120" i="2"/>
  <c r="D120" i="2"/>
  <c r="C120" i="2"/>
  <c r="B120" i="2"/>
  <c r="E119" i="2"/>
  <c r="D119" i="2"/>
  <c r="C119" i="2"/>
  <c r="B119" i="2"/>
  <c r="E118" i="2"/>
  <c r="D118" i="2"/>
  <c r="C118" i="2"/>
  <c r="B118" i="2"/>
  <c r="E117" i="2"/>
  <c r="D117" i="2"/>
  <c r="C117" i="2"/>
  <c r="B117" i="2"/>
  <c r="E116" i="2"/>
  <c r="D116" i="2"/>
  <c r="C116" i="2"/>
  <c r="B116" i="2"/>
  <c r="E115" i="2"/>
  <c r="D115" i="2"/>
  <c r="C115" i="2"/>
  <c r="B115" i="2"/>
  <c r="E114" i="2"/>
  <c r="D114" i="2"/>
  <c r="C114" i="2"/>
  <c r="B114" i="2"/>
  <c r="E113" i="2"/>
  <c r="D113" i="2"/>
  <c r="C113" i="2"/>
  <c r="B113" i="2"/>
  <c r="E112" i="2"/>
  <c r="D112" i="2"/>
  <c r="C112" i="2"/>
  <c r="B112" i="2"/>
  <c r="E111" i="2"/>
  <c r="D111" i="2"/>
  <c r="C111" i="2"/>
  <c r="B111" i="2"/>
  <c r="E110" i="2"/>
  <c r="D110" i="2"/>
  <c r="C110" i="2"/>
  <c r="B110" i="2"/>
  <c r="E109" i="2"/>
  <c r="D109" i="2"/>
  <c r="C109" i="2"/>
  <c r="B109" i="2"/>
  <c r="E108" i="2"/>
  <c r="D108" i="2"/>
  <c r="C108" i="2"/>
  <c r="B108" i="2"/>
  <c r="E107" i="2"/>
  <c r="D107" i="2"/>
  <c r="C107" i="2"/>
  <c r="B107" i="2"/>
  <c r="E106" i="2"/>
  <c r="D106" i="2"/>
  <c r="C106" i="2"/>
  <c r="B106" i="2"/>
  <c r="E105" i="2"/>
  <c r="D105" i="2"/>
  <c r="C105" i="2"/>
  <c r="B105" i="2"/>
  <c r="E104" i="2"/>
  <c r="D104" i="2"/>
  <c r="C104" i="2"/>
  <c r="B104" i="2"/>
  <c r="E103" i="2"/>
  <c r="D103" i="2"/>
  <c r="C103" i="2"/>
  <c r="B103" i="2"/>
  <c r="E102" i="2"/>
  <c r="D102" i="2"/>
  <c r="C102" i="2"/>
  <c r="B102" i="2"/>
  <c r="E101" i="2"/>
  <c r="D101" i="2"/>
  <c r="C101" i="2"/>
  <c r="B101" i="2"/>
  <c r="E100" i="2"/>
  <c r="D100" i="2"/>
  <c r="C100" i="2"/>
  <c r="B100" i="2"/>
  <c r="E99" i="2"/>
  <c r="D99" i="2"/>
  <c r="C99" i="2"/>
  <c r="B99" i="2"/>
  <c r="E98" i="2"/>
  <c r="D98" i="2"/>
  <c r="C98" i="2"/>
  <c r="B98" i="2"/>
  <c r="E97" i="2"/>
  <c r="D97" i="2"/>
  <c r="C97" i="2"/>
  <c r="B97" i="2"/>
  <c r="E96" i="2"/>
  <c r="D96" i="2"/>
  <c r="C96" i="2"/>
  <c r="B96" i="2"/>
  <c r="E95" i="2"/>
  <c r="D95" i="2"/>
  <c r="C95" i="2"/>
  <c r="B95" i="2"/>
  <c r="E94" i="2"/>
  <c r="D94" i="2"/>
  <c r="C94" i="2"/>
  <c r="B94" i="2"/>
  <c r="E93" i="2"/>
  <c r="D93" i="2"/>
  <c r="C93" i="2"/>
  <c r="B93" i="2"/>
  <c r="E92" i="2"/>
  <c r="D92" i="2"/>
  <c r="C92" i="2"/>
  <c r="B92" i="2"/>
  <c r="E91" i="2"/>
  <c r="D91" i="2"/>
  <c r="C91" i="2"/>
  <c r="B91" i="2"/>
  <c r="E90" i="2"/>
  <c r="D90" i="2"/>
  <c r="C90" i="2"/>
  <c r="B90" i="2"/>
  <c r="E89" i="2"/>
  <c r="D89" i="2"/>
  <c r="C89" i="2"/>
  <c r="B89" i="2"/>
  <c r="E88" i="2"/>
  <c r="D88" i="2"/>
  <c r="C88" i="2"/>
  <c r="B88" i="2"/>
  <c r="E87" i="2"/>
  <c r="D87" i="2"/>
  <c r="C87" i="2"/>
  <c r="B87" i="2"/>
  <c r="E86" i="2"/>
  <c r="D86" i="2"/>
  <c r="C86" i="2"/>
  <c r="B86" i="2"/>
  <c r="E85" i="2"/>
  <c r="D85" i="2"/>
  <c r="C85" i="2"/>
  <c r="B85" i="2"/>
  <c r="E84" i="2"/>
  <c r="D84" i="2"/>
  <c r="C84" i="2"/>
  <c r="B84" i="2"/>
  <c r="E83" i="2"/>
  <c r="D83" i="2"/>
  <c r="C83" i="2"/>
  <c r="B83" i="2"/>
  <c r="E82" i="2"/>
  <c r="D82" i="2"/>
  <c r="C82" i="2"/>
  <c r="B82" i="2"/>
  <c r="E81" i="2"/>
  <c r="D81" i="2"/>
  <c r="C81" i="2"/>
  <c r="B81" i="2"/>
  <c r="E80" i="2"/>
  <c r="D80" i="2"/>
  <c r="C80" i="2"/>
  <c r="B80" i="2"/>
  <c r="E79" i="2"/>
  <c r="D79" i="2"/>
  <c r="C79" i="2"/>
  <c r="B79" i="2"/>
  <c r="E78" i="2"/>
  <c r="D78" i="2"/>
  <c r="C78" i="2"/>
  <c r="B78" i="2"/>
  <c r="E77" i="2"/>
  <c r="D77" i="2"/>
  <c r="C77" i="2"/>
  <c r="B77" i="2"/>
  <c r="E76" i="2"/>
  <c r="D76" i="2"/>
  <c r="C76" i="2"/>
  <c r="B76" i="2"/>
  <c r="E75" i="2"/>
  <c r="D75" i="2"/>
  <c r="C75" i="2"/>
  <c r="B75" i="2"/>
  <c r="E74" i="2"/>
  <c r="D74" i="2"/>
  <c r="C74" i="2"/>
  <c r="B74" i="2"/>
  <c r="E73" i="2"/>
  <c r="D73" i="2"/>
  <c r="C73" i="2"/>
  <c r="B73" i="2"/>
  <c r="E72" i="2"/>
  <c r="D72" i="2"/>
  <c r="C72" i="2"/>
  <c r="B72" i="2"/>
  <c r="E71" i="2"/>
  <c r="D71" i="2"/>
  <c r="C71" i="2"/>
  <c r="B71" i="2"/>
  <c r="E70" i="2"/>
  <c r="D70" i="2"/>
  <c r="C70" i="2"/>
  <c r="B70" i="2"/>
  <c r="E69" i="2"/>
  <c r="D69" i="2"/>
  <c r="C69" i="2"/>
  <c r="B69" i="2"/>
  <c r="E68" i="2"/>
  <c r="D68" i="2"/>
  <c r="C68" i="2"/>
  <c r="B68" i="2"/>
  <c r="E67" i="2"/>
  <c r="D67" i="2"/>
  <c r="C67" i="2"/>
  <c r="B67" i="2"/>
  <c r="E66" i="2"/>
  <c r="D66" i="2"/>
  <c r="C66" i="2"/>
  <c r="B66" i="2"/>
  <c r="E65" i="2"/>
  <c r="D65" i="2"/>
  <c r="C65" i="2"/>
  <c r="B65" i="2"/>
  <c r="E64" i="2"/>
  <c r="D64" i="2"/>
  <c r="C64" i="2"/>
  <c r="B64" i="2"/>
  <c r="E63" i="2"/>
  <c r="D63" i="2"/>
  <c r="C63" i="2"/>
  <c r="B63" i="2"/>
  <c r="E62" i="2"/>
  <c r="D62" i="2"/>
  <c r="C62" i="2"/>
  <c r="B62" i="2"/>
  <c r="E61" i="2"/>
  <c r="D61" i="2"/>
  <c r="C61" i="2"/>
  <c r="B61" i="2"/>
  <c r="E60" i="2"/>
  <c r="D60" i="2"/>
  <c r="C60" i="2"/>
  <c r="B60" i="2"/>
  <c r="E59" i="2"/>
  <c r="D59" i="2"/>
  <c r="C59" i="2"/>
  <c r="B59" i="2"/>
  <c r="E58" i="2"/>
  <c r="D58" i="2"/>
  <c r="C58" i="2"/>
  <c r="B58" i="2"/>
  <c r="E57" i="2"/>
  <c r="D57" i="2"/>
  <c r="C57" i="2"/>
  <c r="B57" i="2"/>
  <c r="E56" i="2"/>
  <c r="D56" i="2"/>
  <c r="C56" i="2"/>
  <c r="B56" i="2"/>
  <c r="E55" i="2"/>
  <c r="D55" i="2"/>
  <c r="C55" i="2"/>
  <c r="B55" i="2"/>
  <c r="E54" i="2"/>
  <c r="D54" i="2"/>
  <c r="C54" i="2"/>
  <c r="B54" i="2"/>
  <c r="E53" i="2"/>
  <c r="D53" i="2"/>
  <c r="C53" i="2"/>
  <c r="B53" i="2"/>
  <c r="E52" i="2"/>
  <c r="D52" i="2"/>
  <c r="C52" i="2"/>
  <c r="B52" i="2"/>
  <c r="E51" i="2"/>
  <c r="D51" i="2"/>
  <c r="C51" i="2"/>
  <c r="B51" i="2"/>
  <c r="E50" i="2"/>
  <c r="D50" i="2"/>
  <c r="C50" i="2"/>
  <c r="B50" i="2"/>
  <c r="E49" i="2"/>
  <c r="D49" i="2"/>
  <c r="C49" i="2"/>
  <c r="B49" i="2"/>
  <c r="E48" i="2"/>
  <c r="D48" i="2"/>
  <c r="C48" i="2"/>
  <c r="B48" i="2"/>
  <c r="E47" i="2"/>
  <c r="D47" i="2"/>
  <c r="C47" i="2"/>
  <c r="B47" i="2"/>
  <c r="E46" i="2"/>
  <c r="D46" i="2"/>
  <c r="C46" i="2"/>
  <c r="B46" i="2"/>
  <c r="E45" i="2"/>
  <c r="D45" i="2"/>
  <c r="C45" i="2"/>
  <c r="B45" i="2"/>
  <c r="E44" i="2"/>
  <c r="D44" i="2"/>
  <c r="C44" i="2"/>
  <c r="B44" i="2"/>
  <c r="E43" i="2"/>
  <c r="D43" i="2"/>
  <c r="C43" i="2"/>
  <c r="B43" i="2"/>
  <c r="E42" i="2"/>
  <c r="D42" i="2"/>
  <c r="C42" i="2"/>
  <c r="B42" i="2"/>
  <c r="E41" i="2"/>
  <c r="D41" i="2"/>
  <c r="C41" i="2"/>
  <c r="B41" i="2"/>
  <c r="E40" i="2"/>
  <c r="D40" i="2"/>
  <c r="C40" i="2"/>
  <c r="B40" i="2"/>
  <c r="E39" i="2"/>
  <c r="D39" i="2"/>
  <c r="C39" i="2"/>
  <c r="B39" i="2"/>
  <c r="E38" i="2"/>
  <c r="D38" i="2"/>
  <c r="C38" i="2"/>
  <c r="B38" i="2"/>
  <c r="E37" i="2"/>
  <c r="D37" i="2"/>
  <c r="C37" i="2"/>
  <c r="B37" i="2"/>
  <c r="E36" i="2"/>
  <c r="D36" i="2"/>
  <c r="C36" i="2"/>
  <c r="B36" i="2"/>
  <c r="E35" i="2"/>
  <c r="D35" i="2"/>
  <c r="C35" i="2"/>
  <c r="B35" i="2"/>
  <c r="E34" i="2"/>
  <c r="D34" i="2"/>
  <c r="C34" i="2"/>
  <c r="B34" i="2"/>
  <c r="E33" i="2"/>
  <c r="D33" i="2"/>
  <c r="C33" i="2"/>
  <c r="B33" i="2"/>
  <c r="E32" i="2"/>
  <c r="D32" i="2"/>
  <c r="C32" i="2"/>
  <c r="B32" i="2"/>
  <c r="E31" i="2"/>
  <c r="D31" i="2"/>
  <c r="C31" i="2"/>
  <c r="B31" i="2"/>
  <c r="E30" i="2"/>
  <c r="D30" i="2"/>
  <c r="C30" i="2"/>
  <c r="B30" i="2"/>
  <c r="E29" i="2"/>
  <c r="D29" i="2"/>
  <c r="C29" i="2"/>
  <c r="B29" i="2"/>
  <c r="E28" i="2"/>
  <c r="D28" i="2"/>
  <c r="C28" i="2"/>
  <c r="B28" i="2"/>
  <c r="E27" i="2"/>
  <c r="D27" i="2"/>
  <c r="C27" i="2"/>
  <c r="B27" i="2"/>
  <c r="E26" i="2"/>
  <c r="D26" i="2"/>
  <c r="C26" i="2"/>
  <c r="B26" i="2"/>
  <c r="E25" i="2"/>
  <c r="D25" i="2"/>
  <c r="C25" i="2"/>
  <c r="B25" i="2"/>
  <c r="E24" i="2"/>
  <c r="D24" i="2"/>
  <c r="C24" i="2"/>
  <c r="B24" i="2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E8" i="2"/>
  <c r="D8" i="2"/>
  <c r="C8" i="2"/>
  <c r="B8" i="2"/>
  <c r="K17" i="1" l="1"/>
  <c r="K16" i="1" l="1"/>
  <c r="K15" i="1" l="1"/>
  <c r="K25" i="1"/>
  <c r="K21" i="1"/>
  <c r="K24" i="1" l="1"/>
  <c r="K20" i="1"/>
  <c r="K22" i="1"/>
  <c r="K18" i="1"/>
  <c r="K19" i="1"/>
  <c r="K9" i="1"/>
  <c r="K8" i="1"/>
  <c r="K4" i="1"/>
  <c r="K11" i="1"/>
  <c r="K13" i="1"/>
  <c r="K14" i="1"/>
  <c r="K10" i="1"/>
  <c r="K7" i="1"/>
  <c r="J8" i="4"/>
  <c r="J7" i="4"/>
  <c r="J6" i="4"/>
  <c r="J5" i="4"/>
  <c r="K6" i="1" l="1"/>
  <c r="K12" i="1"/>
  <c r="K5" i="1"/>
  <c r="J9" i="4"/>
  <c r="C5" i="4"/>
  <c r="A76" i="4" l="1"/>
  <c r="M36" i="4" s="1"/>
  <c r="A73" i="4"/>
  <c r="A72" i="4"/>
  <c r="A71" i="4"/>
  <c r="C7" i="4" s="1"/>
  <c r="M53" i="4"/>
  <c r="B46" i="4"/>
  <c r="F36" i="4"/>
  <c r="M28" i="4"/>
  <c r="M25" i="4"/>
  <c r="B25" i="4"/>
  <c r="J16" i="4"/>
  <c r="M23" i="4" s="1"/>
  <c r="J15" i="4"/>
  <c r="F27" i="4"/>
  <c r="M56" i="4" s="1"/>
  <c r="F26" i="4"/>
  <c r="M47" i="4" s="1"/>
  <c r="M45" i="4"/>
  <c r="F29" i="4"/>
  <c r="F25" i="4"/>
  <c r="J14" i="4" l="1"/>
  <c r="F23" i="4" s="1"/>
  <c r="C8" i="4"/>
  <c r="F31" i="4"/>
  <c r="M54" i="4" s="1"/>
  <c r="M57" i="4" s="1"/>
  <c r="M35" i="4"/>
  <c r="F28" i="4"/>
  <c r="F30" i="4" s="1"/>
  <c r="M48" i="4"/>
  <c r="F37" i="4" s="1"/>
  <c r="F38" i="4" s="1"/>
  <c r="F47" i="4"/>
  <c r="M26" i="4"/>
  <c r="M27" i="4" s="1"/>
  <c r="M30" i="4" s="1"/>
  <c r="C21" i="4" l="1"/>
  <c r="F39" i="4"/>
  <c r="F40" i="4" s="1"/>
  <c r="F42" i="4" s="1"/>
  <c r="F32" i="4"/>
  <c r="F51" i="4" s="1"/>
  <c r="F46" i="4" l="1"/>
  <c r="F48" i="4" s="1"/>
  <c r="F52" i="4" s="1"/>
  <c r="F53" i="4" s="1"/>
  <c r="F34" i="4"/>
  <c r="M37" i="4" l="1"/>
  <c r="M33" i="4"/>
  <c r="C19" i="4" s="1"/>
  <c r="M38" i="4" l="1"/>
  <c r="M39" i="4"/>
  <c r="M40" i="4" l="1"/>
  <c r="M41" i="4" s="1"/>
  <c r="C20" i="4" s="1"/>
</calcChain>
</file>

<file path=xl/sharedStrings.xml><?xml version="1.0" encoding="utf-8"?>
<sst xmlns="http://schemas.openxmlformats.org/spreadsheetml/2006/main" count="2925" uniqueCount="2216">
  <si>
    <t>NPI</t>
  </si>
  <si>
    <t>Medicare ID</t>
  </si>
  <si>
    <t>Provider Name</t>
  </si>
  <si>
    <t>WV STD COST</t>
  </si>
  <si>
    <t>Std Cap Amt</t>
  </si>
  <si>
    <t>Cost/Charge Ratio</t>
  </si>
  <si>
    <t>Ind Med Ed ADJ</t>
  </si>
  <si>
    <t>CMS PUF Rate</t>
  </si>
  <si>
    <t>Market Area</t>
  </si>
  <si>
    <t>Pro WGE Index GAF</t>
  </si>
  <si>
    <t xml:space="preserve">Base Amt. </t>
  </si>
  <si>
    <t>Physical Address</t>
  </si>
  <si>
    <t>City</t>
  </si>
  <si>
    <t>State</t>
  </si>
  <si>
    <t>Contract Type</t>
  </si>
  <si>
    <t>Eff Date</t>
  </si>
  <si>
    <t>REGENTS OF THE UNIVERSITY OF MICHIGAN</t>
  </si>
  <si>
    <t>1500 E MEDICAL CENTER DRIVE</t>
  </si>
  <si>
    <t>ANN ARBOR</t>
  </si>
  <si>
    <t>MI</t>
  </si>
  <si>
    <t>010078</t>
  </si>
  <si>
    <t>030022</t>
  </si>
  <si>
    <t>030110</t>
  </si>
  <si>
    <t>060022</t>
  </si>
  <si>
    <t>050464</t>
  </si>
  <si>
    <t>090005</t>
  </si>
  <si>
    <t>060034</t>
  </si>
  <si>
    <t>060028</t>
  </si>
  <si>
    <t>090004</t>
  </si>
  <si>
    <t>070024</t>
  </si>
  <si>
    <t>060024</t>
  </si>
  <si>
    <t>090011</t>
  </si>
  <si>
    <t>440049</t>
  </si>
  <si>
    <t>050551</t>
  </si>
  <si>
    <t>040022</t>
  </si>
  <si>
    <t>010049</t>
  </si>
  <si>
    <t>060010</t>
  </si>
  <si>
    <t>030014</t>
  </si>
  <si>
    <t>050441</t>
  </si>
  <si>
    <t>Includes External Weights for Low Volume DRGs with Pair/Triplet Premiums Applied</t>
  </si>
  <si>
    <t>Includes Medicare Weight for Transplant DRGs</t>
  </si>
  <si>
    <t>Excludes non-PPS DRGs</t>
  </si>
  <si>
    <t>DRG</t>
  </si>
  <si>
    <t>Description</t>
  </si>
  <si>
    <t>ALOS</t>
  </si>
  <si>
    <t>Final DRG
Weight</t>
  </si>
  <si>
    <t>Source</t>
  </si>
  <si>
    <t>001</t>
  </si>
  <si>
    <t>002</t>
  </si>
  <si>
    <t>003</t>
  </si>
  <si>
    <t>Discharge</t>
  </si>
  <si>
    <t>Admit</t>
  </si>
  <si>
    <t>004</t>
  </si>
  <si>
    <t>Status</t>
  </si>
  <si>
    <t>Date</t>
  </si>
  <si>
    <t>005</t>
  </si>
  <si>
    <t>Code</t>
  </si>
  <si>
    <t>006</t>
  </si>
  <si>
    <t>007</t>
  </si>
  <si>
    <t>008</t>
  </si>
  <si>
    <t>010</t>
  </si>
  <si>
    <t>011</t>
  </si>
  <si>
    <t>012</t>
  </si>
  <si>
    <t>013</t>
  </si>
  <si>
    <t>014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</si>
  <si>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</si>
  <si>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</si>
  <si>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</si>
  <si>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</si>
  <si>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</si>
  <si>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</si>
  <si>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</si>
  <si>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</si>
  <si>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</si>
  <si>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</si>
  <si>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</si>
  <si>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</si>
  <si>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</si>
  <si>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</si>
  <si>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</si>
  <si>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</si>
  <si>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</si>
  <si>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</si>
  <si>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</si>
  <si>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</si>
  <si>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</si>
  <si>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</si>
  <si>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</si>
  <si>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</si>
  <si>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</si>
  <si>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</si>
  <si>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</si>
  <si>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</si>
  <si>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</si>
  <si>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</si>
  <si>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</si>
  <si>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</si>
  <si>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</si>
  <si>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</si>
  <si>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</si>
  <si>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</si>
  <si>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</si>
  <si>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</si>
  <si>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</si>
  <si>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</si>
  <si>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</si>
  <si>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</si>
  <si>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</si>
  <si>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</si>
  <si>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</si>
  <si>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</si>
  <si>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</si>
  <si>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</si>
  <si>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</si>
  <si>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</si>
  <si>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</si>
  <si>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</si>
  <si>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</si>
  <si>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</si>
  <si>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</si>
  <si>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</si>
  <si>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</si>
  <si>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</si>
  <si>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</si>
  <si>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</si>
  <si>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</si>
  <si>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</si>
  <si>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</si>
  <si>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</si>
  <si>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</si>
  <si>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</si>
  <si>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</si>
  <si>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</si>
  <si>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</si>
  <si>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</si>
  <si>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</si>
  <si>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</si>
  <si>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</si>
  <si>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</si>
  <si>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</si>
  <si>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</si>
  <si>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113</t>
  </si>
  <si>
    <t>114</t>
  </si>
  <si>
    <t>115</t>
  </si>
  <si>
    <t>116</t>
  </si>
  <si>
    <t>117</t>
  </si>
  <si>
    <t>121</t>
  </si>
  <si>
    <t>122</t>
  </si>
  <si>
    <t>123</t>
  </si>
  <si>
    <t>124</t>
  </si>
  <si>
    <t>125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</si>
  <si>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</si>
  <si>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</si>
  <si>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</si>
  <si>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</si>
  <si>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</si>
  <si>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</si>
  <si>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</si>
  <si>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</si>
  <si>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</si>
  <si>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</si>
  <si>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</si>
  <si>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</si>
  <si>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</si>
  <si>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</si>
  <si>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</si>
  <si>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</si>
  <si>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</si>
  <si>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</si>
  <si>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</si>
  <si>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</si>
  <si>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</si>
  <si>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</si>
  <si>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</si>
  <si>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</si>
  <si>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</si>
  <si>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163</t>
  </si>
  <si>
    <t>164</t>
  </si>
  <si>
    <t>165</t>
  </si>
  <si>
    <t>166</t>
  </si>
  <si>
    <t>167</t>
  </si>
  <si>
    <t>168</t>
  </si>
  <si>
    <t>173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</si>
  <si>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</si>
  <si>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</si>
  <si>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</si>
  <si>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</si>
  <si>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</si>
  <si>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</si>
  <si>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</si>
  <si>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</si>
  <si>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</si>
  <si>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</si>
  <si>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</si>
  <si>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</si>
  <si>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</si>
  <si>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</si>
  <si>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</si>
  <si>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</si>
  <si>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</si>
  <si>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</si>
  <si>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</si>
  <si>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</si>
  <si>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</si>
  <si>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</si>
  <si>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</si>
  <si>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</si>
  <si>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</si>
  <si>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</si>
  <si>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</si>
  <si>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</si>
  <si>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</si>
  <si>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</si>
  <si>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</si>
  <si>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</si>
  <si>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</si>
  <si>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</si>
  <si>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212</t>
  </si>
  <si>
    <t>215</t>
  </si>
  <si>
    <t>216</t>
  </si>
  <si>
    <t>217</t>
  </si>
  <si>
    <t>218</t>
  </si>
  <si>
    <t>219</t>
  </si>
  <si>
    <t>220</t>
  </si>
  <si>
    <t>221</t>
  </si>
  <si>
    <t>228</t>
  </si>
  <si>
    <t>229</t>
  </si>
  <si>
    <t>231</t>
  </si>
  <si>
    <t>232</t>
  </si>
  <si>
    <t>233</t>
  </si>
  <si>
    <t>234</t>
  </si>
  <si>
    <t>235</t>
  </si>
  <si>
    <t>236</t>
  </si>
  <si>
    <t>239</t>
  </si>
  <si>
    <t>240</t>
  </si>
  <si>
    <t>241</t>
  </si>
  <si>
    <t>242</t>
  </si>
  <si>
    <t>243</t>
  </si>
  <si>
    <t>244</t>
  </si>
  <si>
    <t>245</t>
  </si>
  <si>
    <t>250</t>
  </si>
  <si>
    <t>251</t>
  </si>
  <si>
    <t>252</t>
  </si>
  <si>
    <t>253</t>
  </si>
  <si>
    <t>254</t>
  </si>
  <si>
    <t>255</t>
  </si>
  <si>
    <t>256</t>
  </si>
  <si>
    <t>257</t>
  </si>
  <si>
    <t>263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</si>
  <si>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</si>
  <si>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</si>
  <si>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</si>
  <si>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</si>
  <si>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</si>
  <si>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</si>
  <si>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</si>
  <si>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</si>
  <si>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</si>
  <si>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</si>
  <si>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</si>
  <si>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</si>
  <si>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</si>
  <si>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</si>
  <si>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</si>
  <si>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</si>
  <si>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</si>
  <si>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</si>
  <si>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</si>
  <si>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</si>
  <si>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</si>
  <si>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</si>
  <si>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</si>
  <si>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</si>
  <si>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</si>
  <si>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</si>
  <si>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</si>
  <si>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</si>
  <si>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</si>
  <si>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</si>
  <si>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</si>
  <si>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</si>
  <si>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</si>
  <si>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</si>
  <si>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</si>
  <si>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</si>
  <si>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</si>
  <si>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</si>
  <si>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</si>
  <si>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</si>
  <si>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</si>
  <si>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</si>
  <si>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</si>
  <si>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</si>
  <si>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</si>
  <si>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</si>
  <si>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</si>
  <si>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</si>
  <si>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</si>
  <si>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</si>
  <si>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</si>
  <si>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</si>
  <si>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</si>
  <si>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</si>
  <si>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</si>
  <si>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</si>
  <si>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</si>
  <si>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</si>
  <si>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</si>
  <si>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</si>
  <si>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</si>
  <si>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</si>
  <si>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</si>
  <si>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</si>
  <si>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</si>
  <si>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</si>
  <si>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</si>
  <si>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</si>
  <si>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</si>
  <si>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</si>
  <si>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</si>
  <si>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</si>
  <si>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</si>
  <si>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</si>
  <si>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</si>
  <si>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</si>
  <si>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</si>
  <si>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</si>
  <si>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</si>
  <si>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</si>
  <si>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</si>
  <si>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</si>
  <si>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</si>
  <si>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</si>
  <si>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</si>
  <si>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</si>
  <si>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</si>
  <si>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</si>
  <si>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</si>
  <si>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</si>
  <si>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</si>
  <si>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</si>
  <si>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</si>
  <si>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</si>
  <si>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</si>
  <si>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</si>
  <si>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</si>
  <si>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</si>
  <si>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</si>
  <si>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</si>
  <si>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</si>
  <si>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</si>
  <si>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</si>
  <si>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</si>
  <si>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</si>
  <si>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</si>
  <si>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</si>
  <si>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</si>
  <si>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</si>
  <si>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</si>
  <si>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</si>
  <si>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</si>
  <si>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</si>
  <si>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397</t>
  </si>
  <si>
    <t>398</t>
  </si>
  <si>
    <t>399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</si>
  <si>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</si>
  <si>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</si>
  <si>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</si>
  <si>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</si>
  <si>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</si>
  <si>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</si>
  <si>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</si>
  <si>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</si>
  <si>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</si>
  <si>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</si>
  <si>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</si>
  <si>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</si>
  <si>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</si>
  <si>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</si>
  <si>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</si>
  <si>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</si>
  <si>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</si>
  <si>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</si>
  <si>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</si>
  <si>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</si>
  <si>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</si>
  <si>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</si>
  <si>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</si>
  <si>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</si>
  <si>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</si>
  <si>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</si>
  <si>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</si>
  <si>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</si>
  <si>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</si>
  <si>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</si>
  <si>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</si>
  <si>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</si>
  <si>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</si>
  <si>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</si>
  <si>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</si>
  <si>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</si>
  <si>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</si>
  <si>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</si>
  <si>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</si>
  <si>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</si>
  <si>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</si>
  <si>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</si>
  <si>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</si>
  <si>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</si>
  <si>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450</t>
  </si>
  <si>
    <t>451</t>
  </si>
  <si>
    <t>456</t>
  </si>
  <si>
    <t>457</t>
  </si>
  <si>
    <t>458</t>
  </si>
  <si>
    <t>461</t>
  </si>
  <si>
    <t>462</t>
  </si>
  <si>
    <t>463</t>
  </si>
  <si>
    <t>464</t>
  </si>
  <si>
    <t>465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</si>
  <si>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</si>
  <si>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</si>
  <si>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</si>
  <si>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</si>
  <si>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</si>
  <si>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</si>
  <si>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</si>
  <si>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</si>
  <si>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</si>
  <si>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</si>
  <si>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</si>
  <si>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</si>
  <si>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</si>
  <si>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</si>
  <si>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</si>
  <si>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488</t>
  </si>
  <si>
    <t>489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</si>
  <si>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</si>
  <si>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</si>
  <si>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</si>
  <si>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</si>
  <si>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</si>
  <si>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</si>
  <si>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</si>
  <si>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</si>
  <si>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</si>
  <si>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</si>
  <si>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</si>
  <si>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</si>
  <si>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</si>
  <si>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</si>
  <si>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</si>
  <si>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</si>
  <si>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</si>
  <si>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</si>
  <si>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</si>
  <si>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</si>
  <si>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</si>
  <si>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</si>
  <si>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</si>
  <si>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</si>
  <si>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</si>
  <si>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</si>
  <si>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</si>
  <si>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</si>
  <si>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</si>
  <si>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</si>
  <si>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</si>
  <si>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</si>
  <si>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</si>
  <si>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</si>
  <si>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</si>
  <si>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</si>
  <si>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</si>
  <si>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</si>
  <si>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</si>
  <si>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</si>
  <si>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</si>
  <si>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</si>
  <si>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</si>
  <si>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</si>
  <si>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</si>
  <si>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</si>
  <si>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</si>
  <si>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</si>
  <si>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</si>
  <si>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</si>
  <si>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</si>
  <si>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</si>
  <si>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</si>
  <si>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</si>
  <si>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</si>
  <si>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</si>
  <si>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</si>
  <si>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</si>
  <si>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</si>
  <si>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</si>
  <si>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</si>
  <si>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</si>
  <si>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</si>
  <si>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</si>
  <si>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</si>
  <si>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</si>
  <si>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</si>
  <si>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</si>
  <si>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</si>
  <si>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</si>
  <si>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</si>
  <si>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</si>
  <si>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</si>
  <si>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</si>
  <si>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</si>
  <si>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</si>
  <si>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</si>
  <si>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</si>
  <si>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</si>
  <si>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</si>
  <si>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</si>
  <si>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</si>
  <si>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</si>
  <si>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</si>
  <si>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</si>
  <si>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</si>
  <si>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</si>
  <si>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</si>
  <si>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</si>
  <si>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</si>
  <si>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</si>
  <si>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</si>
  <si>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</si>
  <si>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</si>
  <si>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</si>
  <si>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</si>
  <si>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</si>
  <si>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</si>
  <si>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</si>
  <si>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</si>
  <si>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</si>
  <si>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</si>
  <si>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</si>
  <si>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</si>
  <si>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</si>
  <si>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</si>
  <si>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</si>
  <si>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</si>
  <si>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</si>
  <si>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</si>
  <si>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</si>
  <si>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</si>
  <si>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</si>
  <si>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</si>
  <si>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</si>
  <si>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</si>
  <si>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</si>
  <si>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</si>
  <si>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</si>
  <si>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</si>
  <si>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</si>
  <si>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</si>
  <si>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</si>
  <si>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</si>
  <si>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</si>
  <si>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</si>
  <si>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</si>
  <si>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</si>
  <si>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</si>
  <si>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</si>
  <si>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</si>
  <si>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</si>
  <si>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</si>
  <si>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</si>
  <si>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</si>
  <si>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</si>
  <si>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</si>
  <si>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</si>
  <si>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</si>
  <si>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</si>
  <si>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</si>
  <si>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</si>
  <si>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</si>
  <si>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</si>
  <si>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</si>
  <si>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</si>
  <si>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</si>
  <si>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</si>
  <si>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682</t>
  </si>
  <si>
    <t>683</t>
  </si>
  <si>
    <t>684</t>
  </si>
  <si>
    <t>686</t>
  </si>
  <si>
    <t>687</t>
  </si>
  <si>
    <t>688</t>
  </si>
  <si>
    <t>689</t>
  </si>
  <si>
    <t>690</t>
  </si>
  <si>
    <t>693</t>
  </si>
  <si>
    <t>694</t>
  </si>
  <si>
    <t>695</t>
  </si>
  <si>
    <t>696</t>
  </si>
  <si>
    <t>697</t>
  </si>
  <si>
    <t>698</t>
  </si>
  <si>
    <t>699</t>
  </si>
  <si>
    <t>700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</si>
  <si>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</si>
  <si>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</si>
  <si>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</si>
  <si>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</si>
  <si>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</si>
  <si>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</si>
  <si>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</si>
  <si>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</si>
  <si>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</si>
  <si>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</si>
  <si>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</si>
  <si>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</si>
  <si>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</si>
  <si>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</si>
  <si>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</si>
  <si>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</si>
  <si>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</si>
  <si>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</si>
  <si>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</si>
  <si>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</si>
  <si>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</si>
  <si>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734</t>
  </si>
  <si>
    <t>735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</si>
  <si>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</si>
  <si>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</si>
  <si>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</si>
  <si>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</si>
  <si>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</si>
  <si>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</si>
  <si>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</si>
  <si>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</si>
  <si>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</si>
  <si>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754</t>
  </si>
  <si>
    <t>755</t>
  </si>
  <si>
    <t>756</t>
  </si>
  <si>
    <t>757</t>
  </si>
  <si>
    <t>758</t>
  </si>
  <si>
    <t>759</t>
  </si>
  <si>
    <t>760</t>
  </si>
  <si>
    <t>761</t>
  </si>
  <si>
    <t>768</t>
  </si>
  <si>
    <t>769</t>
  </si>
  <si>
    <t>770</t>
  </si>
  <si>
    <t>776</t>
  </si>
  <si>
    <t>779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</si>
  <si>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</si>
  <si>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</si>
  <si>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</si>
  <si>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</si>
  <si>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</si>
  <si>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</si>
  <si>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</si>
  <si>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</si>
  <si>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</si>
  <si>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</si>
  <si>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</si>
  <si>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</si>
  <si>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</si>
  <si>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</si>
  <si>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</si>
  <si>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</si>
  <si>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</si>
  <si>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</si>
  <si>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</si>
  <si>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</si>
  <si>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</si>
  <si>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</si>
  <si>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</si>
  <si>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</si>
  <si>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</si>
  <si>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</si>
  <si>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</si>
  <si>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</si>
  <si>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</si>
  <si>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</si>
  <si>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</si>
  <si>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</si>
  <si>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</si>
  <si>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</si>
  <si>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</si>
  <si>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</si>
  <si>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</si>
  <si>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</si>
  <si>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</si>
  <si>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</si>
  <si>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</si>
  <si>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</si>
  <si>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</si>
  <si>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</si>
  <si>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</si>
  <si>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</si>
  <si>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</si>
  <si>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</si>
  <si>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</si>
  <si>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</si>
  <si>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</si>
  <si>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</si>
  <si>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</si>
  <si>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</si>
  <si>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</si>
  <si>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</si>
  <si>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</si>
  <si>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</si>
  <si>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</si>
  <si>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</si>
  <si>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</si>
  <si>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</si>
  <si>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</si>
  <si>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</si>
  <si>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</si>
  <si>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</si>
  <si>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</si>
  <si>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</si>
  <si>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853</t>
  </si>
  <si>
    <t>854</t>
  </si>
  <si>
    <t>855</t>
  </si>
  <si>
    <t>856</t>
  </si>
  <si>
    <t>857</t>
  </si>
  <si>
    <t>858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</si>
  <si>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</si>
  <si>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</si>
  <si>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</si>
  <si>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</si>
  <si>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</si>
  <si>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</si>
  <si>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</si>
  <si>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</si>
  <si>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</si>
  <si>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</si>
  <si>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</si>
  <si>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876</t>
  </si>
  <si>
    <t>880</t>
  </si>
  <si>
    <t>881</t>
  </si>
  <si>
    <t>882</t>
  </si>
  <si>
    <t>883</t>
  </si>
  <si>
    <t>884</t>
  </si>
  <si>
    <t>885</t>
  </si>
  <si>
    <t>886</t>
  </si>
  <si>
    <t>887</t>
  </si>
  <si>
    <t>894</t>
  </si>
  <si>
    <t>895</t>
  </si>
  <si>
    <t>896</t>
  </si>
  <si>
    <t>897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</si>
  <si>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</si>
  <si>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</si>
  <si>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</si>
  <si>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</si>
  <si>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</si>
  <si>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</si>
  <si>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</si>
  <si>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</si>
  <si>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</si>
  <si>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</si>
  <si>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</si>
  <si>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</si>
  <si>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</si>
  <si>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</si>
  <si>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</si>
  <si>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</si>
  <si>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</si>
  <si>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</si>
  <si>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</si>
  <si>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</si>
  <si>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927</t>
  </si>
  <si>
    <t>928</t>
  </si>
  <si>
    <t>929</t>
  </si>
  <si>
    <t>933</t>
  </si>
  <si>
    <t>934</t>
  </si>
  <si>
    <t>935</t>
  </si>
  <si>
    <t>939</t>
  </si>
  <si>
    <t>940</t>
  </si>
  <si>
    <t>941</t>
  </si>
  <si>
    <t>945</t>
  </si>
  <si>
    <t>X</t>
  </si>
  <si>
    <t>946</t>
  </si>
  <si>
    <t>947</t>
  </si>
  <si>
    <t>948</t>
  </si>
  <si>
    <t>949</t>
  </si>
  <si>
    <t>950</t>
  </si>
  <si>
    <t>951</t>
  </si>
  <si>
    <t>955</t>
  </si>
  <si>
    <t>956</t>
  </si>
  <si>
    <t>957</t>
  </si>
  <si>
    <t>958</t>
  </si>
  <si>
    <t>959</t>
  </si>
  <si>
    <t>963</t>
  </si>
  <si>
    <t>964</t>
  </si>
  <si>
    <t>965</t>
  </si>
  <si>
    <t>969</t>
  </si>
  <si>
    <t>970</t>
  </si>
  <si>
    <t>974</t>
  </si>
  <si>
    <t>975</t>
  </si>
  <si>
    <t>976</t>
  </si>
  <si>
    <t>977</t>
  </si>
  <si>
    <t>981</t>
  </si>
  <si>
    <t>982</t>
  </si>
  <si>
    <t>983</t>
  </si>
  <si>
    <t>987</t>
  </si>
  <si>
    <t>988</t>
  </si>
  <si>
    <t>989</t>
  </si>
  <si>
    <t>998</t>
  </si>
  <si>
    <t>999</t>
  </si>
  <si>
    <t>N89</t>
  </si>
  <si>
    <t>N90</t>
  </si>
  <si>
    <t>N91</t>
  </si>
  <si>
    <t>N92</t>
  </si>
  <si>
    <t>N93</t>
  </si>
  <si>
    <t>N94</t>
  </si>
  <si>
    <t>STANDARD DRG PAYMENT:</t>
  </si>
  <si>
    <t>(((WVSTD COST * (1+IND MED ED ADJ)* PROV WGE INDEX) + STD CAP AMT))*DRG WEIGHT*1.025</t>
  </si>
  <si>
    <t xml:space="preserve">Note:  Out-of-State Hospitals do not receive the 1.025 adjustment -- omit this part of the </t>
  </si>
  <si>
    <t>calculation.</t>
  </si>
  <si>
    <t>STANDARD DRG W/ OUTLIER</t>
  </si>
  <si>
    <t>1) CALULATE OUTLIER ADD-ON</t>
  </si>
  <si>
    <t>((TOTAL (COVERED)CHARGES * COST/CHG RATIO)-OUTLIER THRESHOLD)*0.80</t>
  </si>
  <si>
    <t>Note:  COST/CHG RATIO needs adjusted for major teaching hospitals and any hospital</t>
  </si>
  <si>
    <t>that receives an IND MED ED ADJ in their PPS rates.  These hospitals will have an</t>
  </si>
  <si>
    <t>entry in the IND MED ED ADJ field (not equal to 0).  To adjust the formula replace the</t>
  </si>
  <si>
    <t>COST/CHG RATIO with the result of the following formula:</t>
  </si>
  <si>
    <t>[(COST/CHG RATIO)/(1+ IND MED ED ADJ)]</t>
  </si>
  <si>
    <t>Note:  OUTLIER THRESHOLD is specific for each hospital for each DRG.</t>
  </si>
  <si>
    <t>2) CALCULATE THE INDIRECT MEDICAL EDUCATION (IME) ADD-ON</t>
  </si>
  <si>
    <t>(OUTLIER ADD-ON * IND MED ED ADJ)*1.025</t>
  </si>
  <si>
    <t>Note:  OUTLIER ADD-ON is calculated in 1) above.</t>
  </si>
  <si>
    <t>3) CALCULATE TOTAL PAYMENT</t>
  </si>
  <si>
    <t>STANDARD DRG AMOUNT+ADJUSTED OUTLIER AND IME ADD-ON</t>
  </si>
  <si>
    <t>OUTLIER THRESHOLD</t>
  </si>
  <si>
    <t>((WV STD COST * DRG WEIGHT)+FIXED OUTLIER THRESHOLD AMOUNT)*PROV WGE INDEX</t>
  </si>
  <si>
    <t>Note:  The FIXED OUTLIER THRESHOLD for Rate Year 2000 is $29,563.  This amount will change</t>
  </si>
  <si>
    <t>each Rate Year.  The threshold for RY 2001 is $24,349.  For Rate Year 2002 the amount is $28,916.</t>
  </si>
  <si>
    <t>For Rate Year 2003 the amount is $27,170.</t>
  </si>
  <si>
    <t>RY2004:</t>
  </si>
  <si>
    <t>$39,989;</t>
  </si>
  <si>
    <t>RY2005:</t>
  </si>
  <si>
    <t>$35,598;</t>
  </si>
  <si>
    <t>RY 2006</t>
  </si>
  <si>
    <t>RY 2007</t>
  </si>
  <si>
    <t>RY 2008</t>
  </si>
  <si>
    <t>RY 09</t>
  </si>
  <si>
    <t>RY 2010</t>
  </si>
  <si>
    <t>RY 2011</t>
  </si>
  <si>
    <t>RY 2012</t>
  </si>
  <si>
    <t>RY 2013</t>
  </si>
  <si>
    <t>RY 2014</t>
  </si>
  <si>
    <t>RY 2015</t>
  </si>
  <si>
    <t>RY 2016</t>
  </si>
  <si>
    <t>RY 2017</t>
  </si>
  <si>
    <t>RY 2018</t>
  </si>
  <si>
    <t>RY2019</t>
  </si>
  <si>
    <t>RY2020</t>
  </si>
  <si>
    <t>RY2021</t>
  </si>
  <si>
    <t>RY 2022</t>
  </si>
  <si>
    <t>RY 2023</t>
  </si>
  <si>
    <t>TRANSFER DRG</t>
  </si>
  <si>
    <t>1) CALCULATE DRG PER DIEM AMOUNT</t>
  </si>
  <si>
    <t>(STANDARD DRG PAYMENT)/(AVERAGE LOS FOR DRG)</t>
  </si>
  <si>
    <t>2) FIRST DAY PER DIEM</t>
  </si>
  <si>
    <t>DRG PER DIEM AMOUNT * 3</t>
  </si>
  <si>
    <t>Note:  Three per diems are paid for day one.</t>
  </si>
  <si>
    <t>3) REMAINING PER DIEM</t>
  </si>
  <si>
    <t>REMAINING DAYS * PER DIEM AMOUNT</t>
  </si>
  <si>
    <t>4) TOTAL TRANSFER PAYMENT</t>
  </si>
  <si>
    <t>(FIRST DAY PER DIEM + REMAINING PER DIEM)* 1.025</t>
  </si>
  <si>
    <t>Note:  If TRANSFER PAYMENT is greater than STANDARD DRG PAYMENT pay STANDARD DRG PAYMENT.</t>
  </si>
  <si>
    <t>Note:  Out-of-State hospitals do not receive 1.025 adjustment - omit this part of the calculation.</t>
  </si>
  <si>
    <t>LOW VOLUME DRG PAYMENT</t>
  </si>
  <si>
    <t>((TOTAL (COVERED) CHARGES * TOT COST/CHG) * 0.90) *1.025</t>
  </si>
  <si>
    <t>SAME DAY/NEXT DAY</t>
  </si>
  <si>
    <t>(TOTAL ANCILLARY CHARGES *COST/CHG RATIO)+($10 *NUMBER OF OBSERVATION HOURS)+245</t>
  </si>
  <si>
    <t>Note:  Ancillary charges are revenue codes 22x-75x and 77x-97x.</t>
  </si>
  <si>
    <t>Note:  If the standard DRG payment is less than same day/next day payment, then pay standard DRG.</t>
  </si>
  <si>
    <t>CRITICAL ACCESS HOSPITALS (CAH)</t>
  </si>
  <si>
    <t xml:space="preserve">PER DIEM AMOUNT * NUMBER OF DAYS STAY </t>
  </si>
  <si>
    <t>Note:  Per diem amount is found in the provider file and is set by Medicare.</t>
  </si>
  <si>
    <t>WV MEDICAID INPATIENT HOSPITAL PPS PAYMENT</t>
  </si>
  <si>
    <t>Medicaid NPI Number:</t>
  </si>
  <si>
    <t>Provider PPS Price Factors:</t>
  </si>
  <si>
    <t>Provider Name:</t>
  </si>
  <si>
    <t>WV Std Cost</t>
  </si>
  <si>
    <t xml:space="preserve">DRG : </t>
  </si>
  <si>
    <t>DRG Weight:</t>
  </si>
  <si>
    <t>Cost/Chg Ratio</t>
  </si>
  <si>
    <t>ALOS:</t>
  </si>
  <si>
    <t>Ind Med Ed Adj</t>
  </si>
  <si>
    <t>Claim Information:</t>
  </si>
  <si>
    <t>Prov Wge Index</t>
  </si>
  <si>
    <t>Admit Date</t>
  </si>
  <si>
    <t xml:space="preserve">Discharge Date </t>
  </si>
  <si>
    <t>Discharge Status Code</t>
  </si>
  <si>
    <t>Total Covered Charges</t>
  </si>
  <si>
    <t>Payment Method:</t>
  </si>
  <si>
    <t>Room&amp;Board</t>
  </si>
  <si>
    <t>PPS Pricing</t>
  </si>
  <si>
    <t>Observation Hours</t>
  </si>
  <si>
    <t>Transfer Pricing</t>
  </si>
  <si>
    <t>Observation Charges</t>
  </si>
  <si>
    <t>Same/Day Next Day</t>
  </si>
  <si>
    <t>Same Day/Next Day</t>
  </si>
  <si>
    <t>Transfer Payment:</t>
  </si>
  <si>
    <t>Outlier Threshold:</t>
  </si>
  <si>
    <t>Standard DRG Payment:</t>
  </si>
  <si>
    <t>Total Ancillary Charges:</t>
  </si>
  <si>
    <t>X (1+  Ind Med Ed Adj)</t>
  </si>
  <si>
    <t>Cost/Charge Ratio:</t>
  </si>
  <si>
    <t>X Prov Wge Index</t>
  </si>
  <si>
    <t>Observation ($10 * hours)</t>
  </si>
  <si>
    <t>+ Std Cap Amt</t>
  </si>
  <si>
    <t xml:space="preserve">Room &amp; Board </t>
  </si>
  <si>
    <t>Provider Price Factor</t>
  </si>
  <si>
    <t>Payment</t>
  </si>
  <si>
    <t>X DRG Weight</t>
  </si>
  <si>
    <t>Std Drg Amount</t>
  </si>
  <si>
    <t>Pay Same Day/Next Day or</t>
  </si>
  <si>
    <t>Standard</t>
  </si>
  <si>
    <t>Calculate Outlier Add On:</t>
  </si>
  <si>
    <t>Total Charges:</t>
  </si>
  <si>
    <t>Number of Days:</t>
  </si>
  <si>
    <t>Adjusted Cost/Charge Ratio:</t>
  </si>
  <si>
    <t>Per Diem Amount:</t>
  </si>
  <si>
    <t>First Day Per Diem:</t>
  </si>
  <si>
    <t>Less Outlier Threshold Amount</t>
  </si>
  <si>
    <t>Remaining Per Diem:</t>
  </si>
  <si>
    <t>Calculated Transfer Payment:</t>
  </si>
  <si>
    <t>80% of Difference</t>
  </si>
  <si>
    <t>Pay Transfer Payment or Standard DRG:</t>
  </si>
  <si>
    <t>Outlier Add - On</t>
  </si>
  <si>
    <t>Calculate Rate Adjustment and  IME Add-on:</t>
  </si>
  <si>
    <t>divided by</t>
  </si>
  <si>
    <t xml:space="preserve"> X Ind Med Ed Adj</t>
  </si>
  <si>
    <t>(1+  Ind Med Ed Adj)</t>
  </si>
  <si>
    <t>Calculate Total Payment:</t>
  </si>
  <si>
    <t>Base DRG Payment</t>
  </si>
  <si>
    <t>Adjusted Outlier and Indirect Med. Ed. Add-On</t>
  </si>
  <si>
    <t>+ Fixed Threshold Amount</t>
  </si>
  <si>
    <t>INSTRUCTIONS:</t>
  </si>
  <si>
    <t xml:space="preserve">Enter the required information in the boxes at the top of the page highlighted in </t>
  </si>
  <si>
    <t>light blue.  The provider number, DRG, and discharge status code must be entered</t>
  </si>
  <si>
    <t>DO NOT ALTER ANY FORMULAS ON THIS WORKSHEET.</t>
  </si>
  <si>
    <t>provider number '210017 not 210017.</t>
  </si>
  <si>
    <t>ENTER DATA ONLY IN BOXES HIGHLIGHTED IN LIGHT BLUE AT</t>
  </si>
  <si>
    <t>The calculator will determine the correct payment based on the information entered.</t>
  </si>
  <si>
    <t>THE TOP LEFT OF THIS SHEET.</t>
  </si>
  <si>
    <t>The method used will be denoted in the payment method box at the top of the page,</t>
  </si>
  <si>
    <t xml:space="preserve">as well as in the box containing each calculation.  For example, if a claim falls </t>
  </si>
  <si>
    <t>under transfer pricing, "yes" will show beside transfer pricing in the Payment Method</t>
  </si>
  <si>
    <t>box.  "Yes" will also show on the top line of the transfer payment calculation box.</t>
  </si>
  <si>
    <t>PPS Pricing denotes standard DRG payments as well as outliers.  If a claim is priced by</t>
  </si>
  <si>
    <t>any outlier payment if applicable.</t>
  </si>
  <si>
    <t>RY2024</t>
  </si>
  <si>
    <t>230046</t>
  </si>
  <si>
    <t>390266</t>
  </si>
  <si>
    <t>440161</t>
  </si>
  <si>
    <t>490024</t>
  </si>
  <si>
    <t>360003</t>
  </si>
  <si>
    <t>340040</t>
  </si>
  <si>
    <t>490140</t>
  </si>
  <si>
    <t>360137</t>
  </si>
  <si>
    <t>180005</t>
  </si>
  <si>
    <t>490018</t>
  </si>
  <si>
    <t>210061</t>
  </si>
  <si>
    <t>100173</t>
  </si>
  <si>
    <t>360133</t>
  </si>
  <si>
    <t>360008</t>
  </si>
  <si>
    <t>490107</t>
  </si>
  <si>
    <t>310015</t>
  </si>
  <si>
    <t>100028</t>
  </si>
  <si>
    <t>110043</t>
  </si>
  <si>
    <t>390036</t>
  </si>
  <si>
    <t>100068</t>
  </si>
  <si>
    <t>150048</t>
  </si>
  <si>
    <t>180128</t>
  </si>
  <si>
    <t>490038</t>
  </si>
  <si>
    <t>390228</t>
  </si>
  <si>
    <t>360051</t>
  </si>
  <si>
    <t>100183</t>
  </si>
  <si>
    <t>420085</t>
  </si>
  <si>
    <t>140125</t>
  </si>
  <si>
    <t>100109</t>
  </si>
  <si>
    <t>260040</t>
  </si>
  <si>
    <t>490053</t>
  </si>
  <si>
    <t>360132</t>
  </si>
  <si>
    <t>390100</t>
  </si>
  <si>
    <t>490067</t>
  </si>
  <si>
    <t>440184</t>
  </si>
  <si>
    <t>210043</t>
  </si>
  <si>
    <t>440012</t>
  </si>
  <si>
    <t>360085</t>
  </si>
  <si>
    <t>420049</t>
  </si>
  <si>
    <t>150009</t>
  </si>
  <si>
    <t>340047</t>
  </si>
  <si>
    <t>100176</t>
  </si>
  <si>
    <t>210048</t>
  </si>
  <si>
    <t>100212</t>
  </si>
  <si>
    <t>390211</t>
  </si>
  <si>
    <t>180045</t>
  </si>
  <si>
    <t>420018</t>
  </si>
  <si>
    <t>210002</t>
  </si>
  <si>
    <t>360174</t>
  </si>
  <si>
    <t>100177</t>
  </si>
  <si>
    <t>490111</t>
  </si>
  <si>
    <t>100006</t>
  </si>
  <si>
    <t>390090</t>
  </si>
  <si>
    <t>490118</t>
  </si>
  <si>
    <t>360087</t>
  </si>
  <si>
    <t>450742</t>
  </si>
  <si>
    <t>150051</t>
  </si>
  <si>
    <t>490116</t>
  </si>
  <si>
    <t>210022</t>
  </si>
  <si>
    <t>360147</t>
  </si>
  <si>
    <t>360077</t>
  </si>
  <si>
    <t>390107</t>
  </si>
  <si>
    <t>150089</t>
  </si>
  <si>
    <t>390150</t>
  </si>
  <si>
    <t>360172</t>
  </si>
  <si>
    <t>100087</t>
  </si>
  <si>
    <t>360017</t>
  </si>
  <si>
    <t>490040</t>
  </si>
  <si>
    <t>390065</t>
  </si>
  <si>
    <t>110024</t>
  </si>
  <si>
    <t>490110</t>
  </si>
  <si>
    <t>180044</t>
  </si>
  <si>
    <t>530014</t>
  </si>
  <si>
    <t>100039</t>
  </si>
  <si>
    <t>390050</t>
  </si>
  <si>
    <t>490020</t>
  </si>
  <si>
    <t>440035</t>
  </si>
  <si>
    <t>360211</t>
  </si>
  <si>
    <t>100019</t>
  </si>
  <si>
    <t>490088</t>
  </si>
  <si>
    <t>440006</t>
  </si>
  <si>
    <t>340113</t>
  </si>
  <si>
    <t>150017</t>
  </si>
  <si>
    <t>100007</t>
  </si>
  <si>
    <t>340070</t>
  </si>
  <si>
    <t>390046</t>
  </si>
  <si>
    <t>100258</t>
  </si>
  <si>
    <t>490098</t>
  </si>
  <si>
    <t>490093</t>
  </si>
  <si>
    <t>360009</t>
  </si>
  <si>
    <t>280020</t>
  </si>
  <si>
    <t>290046</t>
  </si>
  <si>
    <t>360203</t>
  </si>
  <si>
    <t>340166</t>
  </si>
  <si>
    <t>390173</t>
  </si>
  <si>
    <t>360084</t>
  </si>
  <si>
    <t>360070</t>
  </si>
  <si>
    <t>440084</t>
  </si>
  <si>
    <t>340003</t>
  </si>
  <si>
    <t>420079</t>
  </si>
  <si>
    <t>210032</t>
  </si>
  <si>
    <t>490042</t>
  </si>
  <si>
    <t>490044</t>
  </si>
  <si>
    <t>490043</t>
  </si>
  <si>
    <t>100086</t>
  </si>
  <si>
    <t>490141</t>
  </si>
  <si>
    <t>100316</t>
  </si>
  <si>
    <t>360179</t>
  </si>
  <si>
    <t>340004</t>
  </si>
  <si>
    <t>440039</t>
  </si>
  <si>
    <t>390067</t>
  </si>
  <si>
    <t>360068</t>
  </si>
  <si>
    <t>490045</t>
  </si>
  <si>
    <t>420027</t>
  </si>
  <si>
    <t>340039</t>
  </si>
  <si>
    <t>290021</t>
  </si>
  <si>
    <t>340096</t>
  </si>
  <si>
    <t>490117</t>
  </si>
  <si>
    <t>150100</t>
  </si>
  <si>
    <t>490033</t>
  </si>
  <si>
    <t>180127</t>
  </si>
  <si>
    <t>350006</t>
  </si>
  <si>
    <t>490066</t>
  </si>
  <si>
    <t>180143</t>
  </si>
  <si>
    <t>490032</t>
  </si>
  <si>
    <t>340014</t>
  </si>
  <si>
    <t>490136</t>
  </si>
  <si>
    <t>150146</t>
  </si>
  <si>
    <t>420002</t>
  </si>
  <si>
    <t>100093</t>
  </si>
  <si>
    <t>360072</t>
  </si>
  <si>
    <t>360006</t>
  </si>
  <si>
    <t>180035</t>
  </si>
  <si>
    <t>360112</t>
  </si>
  <si>
    <t>180069</t>
  </si>
  <si>
    <t>360056</t>
  </si>
  <si>
    <t>340091</t>
  </si>
  <si>
    <t>390063</t>
  </si>
  <si>
    <t>210016</t>
  </si>
  <si>
    <t>440017</t>
  </si>
  <si>
    <t>100244</t>
  </si>
  <si>
    <t>290054</t>
  </si>
  <si>
    <t>340001</t>
  </si>
  <si>
    <t>150044</t>
  </si>
  <si>
    <t>280060</t>
  </si>
  <si>
    <t>180067</t>
  </si>
  <si>
    <t>490119</t>
  </si>
  <si>
    <t>110001</t>
  </si>
  <si>
    <t>490126</t>
  </si>
  <si>
    <t>180078</t>
  </si>
  <si>
    <t>440194</t>
  </si>
  <si>
    <t>440015</t>
  </si>
  <si>
    <t>210005</t>
  </si>
  <si>
    <t>180103</t>
  </si>
  <si>
    <t>360064</t>
  </si>
  <si>
    <t>490113</t>
  </si>
  <si>
    <t>100012</t>
  </si>
  <si>
    <t>500011</t>
  </si>
  <si>
    <t>150024</t>
  </si>
  <si>
    <t>390256</t>
  </si>
  <si>
    <t>210057</t>
  </si>
  <si>
    <t>390265</t>
  </si>
  <si>
    <t>210009</t>
  </si>
  <si>
    <t>110028</t>
  </si>
  <si>
    <t>490013</t>
  </si>
  <si>
    <t>100268</t>
  </si>
  <si>
    <t>390037</t>
  </si>
  <si>
    <t>210017</t>
  </si>
  <si>
    <t>490112</t>
  </si>
  <si>
    <t>190102</t>
  </si>
  <si>
    <t>360039</t>
  </si>
  <si>
    <t>210027</t>
  </si>
  <si>
    <t>180029</t>
  </si>
  <si>
    <t>390042</t>
  </si>
  <si>
    <t>230273</t>
  </si>
  <si>
    <t>490048</t>
  </si>
  <si>
    <t>490005</t>
  </si>
  <si>
    <t>440011</t>
  </si>
  <si>
    <t>360161</t>
  </si>
  <si>
    <t>490057</t>
  </si>
  <si>
    <t>450152</t>
  </si>
  <si>
    <t>340028</t>
  </si>
  <si>
    <t>330005</t>
  </si>
  <si>
    <t>110035</t>
  </si>
  <si>
    <t>260032</t>
  </si>
  <si>
    <t>100045</t>
  </si>
  <si>
    <t>360096</t>
  </si>
  <si>
    <t>210038</t>
  </si>
  <si>
    <t>440068</t>
  </si>
  <si>
    <t>360180</t>
  </si>
  <si>
    <t>390267</t>
  </si>
  <si>
    <t>100118</t>
  </si>
  <si>
    <t>180012</t>
  </si>
  <si>
    <t>150104</t>
  </si>
  <si>
    <t>360059</t>
  </si>
  <si>
    <t>100072</t>
  </si>
  <si>
    <t>360035</t>
  </si>
  <si>
    <t>360014</t>
  </si>
  <si>
    <t>470005</t>
  </si>
  <si>
    <t>100026</t>
  </si>
  <si>
    <t>450184</t>
  </si>
  <si>
    <t>180104</t>
  </si>
  <si>
    <t>100315</t>
  </si>
  <si>
    <t>370202</t>
  </si>
  <si>
    <t>110023</t>
  </si>
  <si>
    <t>490101</t>
  </si>
  <si>
    <t>360360</t>
  </si>
  <si>
    <t>310112</t>
  </si>
  <si>
    <t>100287</t>
  </si>
  <si>
    <t>130006</t>
  </si>
  <si>
    <t>370015</t>
  </si>
  <si>
    <t>360163</t>
  </si>
  <si>
    <t>490004</t>
  </si>
  <si>
    <t>210029</t>
  </si>
  <si>
    <t>260024</t>
  </si>
  <si>
    <t>200033</t>
  </si>
  <si>
    <t>390102</t>
  </si>
  <si>
    <t>360118</t>
  </si>
  <si>
    <t>340116</t>
  </si>
  <si>
    <t>360025</t>
  </si>
  <si>
    <t>380002</t>
  </si>
  <si>
    <t>440228</t>
  </si>
  <si>
    <t>360066</t>
  </si>
  <si>
    <t>490046</t>
  </si>
  <si>
    <t>390164</t>
  </si>
  <si>
    <t>420089</t>
  </si>
  <si>
    <t>360027</t>
  </si>
  <si>
    <t>390138</t>
  </si>
  <si>
    <t>180048</t>
  </si>
  <si>
    <t>230017</t>
  </si>
  <si>
    <t>280032</t>
  </si>
  <si>
    <t>490063</t>
  </si>
  <si>
    <t>130071</t>
  </si>
  <si>
    <t>360123</t>
  </si>
  <si>
    <t>360145</t>
  </si>
  <si>
    <t>180009</t>
  </si>
  <si>
    <t>390009</t>
  </si>
  <si>
    <t>320004</t>
  </si>
  <si>
    <t>490060</t>
  </si>
  <si>
    <t>180025</t>
  </si>
  <si>
    <t>390041</t>
  </si>
  <si>
    <t>360010</t>
  </si>
  <si>
    <t>390004</t>
  </si>
  <si>
    <t>390028</t>
  </si>
  <si>
    <t>180019</t>
  </si>
  <si>
    <t>180088</t>
  </si>
  <si>
    <t>490002</t>
  </si>
  <si>
    <t>390151</t>
  </si>
  <si>
    <t>340020</t>
  </si>
  <si>
    <t>180080</t>
  </si>
  <si>
    <t>210033</t>
  </si>
  <si>
    <t>420080</t>
  </si>
  <si>
    <t>490122</t>
  </si>
  <si>
    <t>450847</t>
  </si>
  <si>
    <t>360054</t>
  </si>
  <si>
    <t>210001</t>
  </si>
  <si>
    <t>490022</t>
  </si>
  <si>
    <t>390114</t>
  </si>
  <si>
    <t>390160</t>
  </si>
  <si>
    <t>490059</t>
  </si>
  <si>
    <t>340002</t>
  </si>
  <si>
    <t>360152</t>
  </si>
  <si>
    <t>110031</t>
  </si>
  <si>
    <t>440056</t>
  </si>
  <si>
    <t>440063</t>
  </si>
  <si>
    <t>490145</t>
  </si>
  <si>
    <t>100220</t>
  </si>
  <si>
    <t>180011</t>
  </si>
  <si>
    <t>340030</t>
  </si>
  <si>
    <t>230156</t>
  </si>
  <si>
    <t>2</t>
  </si>
  <si>
    <t>1</t>
  </si>
  <si>
    <t>6</t>
  </si>
  <si>
    <t>5</t>
  </si>
  <si>
    <t>4</t>
  </si>
  <si>
    <t>3</t>
  </si>
  <si>
    <t>PPS Calculations</t>
  </si>
  <si>
    <t>Total DRG + Outlier Payment</t>
  </si>
  <si>
    <t>410010</t>
  </si>
  <si>
    <t>170123</t>
  </si>
  <si>
    <t>100288</t>
  </si>
  <si>
    <t>340141</t>
  </si>
  <si>
    <t>360185</t>
  </si>
  <si>
    <t>100062</t>
  </si>
  <si>
    <t>150056</t>
  </si>
  <si>
    <t>180092</t>
  </si>
  <si>
    <t>300003</t>
  </si>
  <si>
    <t>300019</t>
  </si>
  <si>
    <t>330180</t>
  </si>
  <si>
    <t>450058</t>
  </si>
  <si>
    <t>490089</t>
  </si>
  <si>
    <t>670098</t>
  </si>
  <si>
    <t>209</t>
  </si>
  <si>
    <t>213</t>
  </si>
  <si>
    <t>318</t>
  </si>
  <si>
    <t>359</t>
  </si>
  <si>
    <t>360</t>
  </si>
  <si>
    <t>MEDICAL CENTER ENTERPRISE</t>
  </si>
  <si>
    <t>NORTHWEST MEDICAL CENTER</t>
  </si>
  <si>
    <t>JEFFERSON REGIONAL MEDICAL CENTER</t>
  </si>
  <si>
    <t>CA</t>
  </si>
  <si>
    <t>DOCTORS MEDICAL CENTER OF MODESTO</t>
  </si>
  <si>
    <t>LUTHERAN MEDICAL CENTER</t>
  </si>
  <si>
    <t>POUDRE VALLEY HOSPITAL</t>
  </si>
  <si>
    <t>MEMORIAL HEALTH SYSTEM</t>
  </si>
  <si>
    <t>SAINT JOSEPH HOSPITAL</t>
  </si>
  <si>
    <t>SWEDISH MEDICAL CENTER</t>
  </si>
  <si>
    <t>FAIRFIELD</t>
  </si>
  <si>
    <t>CT</t>
  </si>
  <si>
    <t>SIBLEY MEMORIAL HOSPITAL</t>
  </si>
  <si>
    <t>ADVENTHEALTH ORLANDO</t>
  </si>
  <si>
    <t>BAPTIST HOSPITAL</t>
  </si>
  <si>
    <t>LEE MEMORIAL HOSPITAL</t>
  </si>
  <si>
    <t>PARRISH MEDICAL CENTER</t>
  </si>
  <si>
    <t>FL</t>
  </si>
  <si>
    <t>BROWARD HEALTH NORTH</t>
  </si>
  <si>
    <t>SARASOTA MEMORIAL HOSPITAL</t>
  </si>
  <si>
    <t>BAPTIST MEDICAL CENTER</t>
  </si>
  <si>
    <t>ADVENTHEALTH TAMPA</t>
  </si>
  <si>
    <t>PALM BEACH GARDENS</t>
  </si>
  <si>
    <t>GULF COAST MEDICAL CENTER</t>
  </si>
  <si>
    <t>CAPE CORAL HOSPITAL</t>
  </si>
  <si>
    <t>WEST BOCA MEDICAL CENTER</t>
  </si>
  <si>
    <t>PALM BAY HOSPITAL</t>
  </si>
  <si>
    <t>ADVENTHEALTH GORDON</t>
  </si>
  <si>
    <t>GA</t>
  </si>
  <si>
    <t>IL</t>
  </si>
  <si>
    <t>CLARK MEMORIAL HOSPITAL</t>
  </si>
  <si>
    <t>LUTHERAN HOSPITAL OF INDIANA</t>
  </si>
  <si>
    <t>ESKENAZI HEALTH</t>
  </si>
  <si>
    <t>BAPTIST HEALTH FLOYD</t>
  </si>
  <si>
    <t>WITHAM MEMORIAL HOSPITAL</t>
  </si>
  <si>
    <t>WESLEY MEDICAL CENTER</t>
  </si>
  <si>
    <t>SAINT JOSEPH LONDON</t>
  </si>
  <si>
    <t>BAPTIST HEALTH HARDIN</t>
  </si>
  <si>
    <t>MEADOWVIEW REGIONAL MEDICAL CENTER</t>
  </si>
  <si>
    <t>FLAGET MEMORIAL HOSPITAL</t>
  </si>
  <si>
    <t>EPHRAIM MCDOWELL REG MED CTR</t>
  </si>
  <si>
    <t>BAPTIST HEALTH CORBIN</t>
  </si>
  <si>
    <t>CLARK REGIONAL MEDICAL CENTER</t>
  </si>
  <si>
    <t>BAPTIST HEALTH LEXINGTON</t>
  </si>
  <si>
    <t>BAPTIST HEALTH PADUCAH</t>
  </si>
  <si>
    <t>MERCY REGIONAL MEDICAL CENTER</t>
  </si>
  <si>
    <t>YORK HOSPITAL</t>
  </si>
  <si>
    <t>EASTERN MAINE MEDICAL CENTER</t>
  </si>
  <si>
    <t>MERITUS MEDICAL CENTER</t>
  </si>
  <si>
    <t>MARYLAND GENERAL HOSPITAL</t>
  </si>
  <si>
    <t>BALTIMORE WASHINGTON MEDICAL CENTER</t>
  </si>
  <si>
    <t>BRISTOL</t>
  </si>
  <si>
    <t>BRONSON METHODIST HOSPITAL</t>
  </si>
  <si>
    <t>TEXAS COUNTY MEMORIAL HOSPITAL</t>
  </si>
  <si>
    <t>CHI HEALTH ST. ELIZABETH</t>
  </si>
  <si>
    <t>VALLEY HOSPITAL MEDICAL CENTER</t>
  </si>
  <si>
    <t>MORRISTOWN MEDICAL CENTER</t>
  </si>
  <si>
    <t>CHRIST HOSPITAL</t>
  </si>
  <si>
    <t>SALEM</t>
  </si>
  <si>
    <t>NJ</t>
  </si>
  <si>
    <t>BAYSHORE MEDICAL CENTER</t>
  </si>
  <si>
    <t>PA</t>
  </si>
  <si>
    <t>SAMARITAN HOSPITAL</t>
  </si>
  <si>
    <t>NY</t>
  </si>
  <si>
    <t>CENTRAL CAROLINA HOSPITAL</t>
  </si>
  <si>
    <t>CAPE FEAR VALLEY MEDICAL CENTER</t>
  </si>
  <si>
    <t>DUKE UNIVERSITY HOSPITAL</t>
  </si>
  <si>
    <t>NC</t>
  </si>
  <si>
    <t>ALAMANCE REGIONAL MEDICAL CENTER</t>
  </si>
  <si>
    <t>CAROLINAS MEDICAL CENTER</t>
  </si>
  <si>
    <t>RICHMOND</t>
  </si>
  <si>
    <t>FRYE REGIONAL MEDICAL CENTER</t>
  </si>
  <si>
    <t>ATRIUM HEALTH UNIVERSITY CITY</t>
  </si>
  <si>
    <t>SOUTHERN OHIO MEDICAL CENTER</t>
  </si>
  <si>
    <t>OH</t>
  </si>
  <si>
    <t>FIRELANDS REGIONAL MEDICAL CENTER</t>
  </si>
  <si>
    <t>GENESIS HEALTHCARE SYSTEM</t>
  </si>
  <si>
    <t>HOLZER</t>
  </si>
  <si>
    <t>THE TOLEDO HOSPITAL</t>
  </si>
  <si>
    <t>AULTMAN HOSPITAL</t>
  </si>
  <si>
    <t>EAST LIVERPOOL CITY HOSPITAL</t>
  </si>
  <si>
    <t>UH ST. JOHN MEDICAL CENTER</t>
  </si>
  <si>
    <t>UPPER VALLEY MEDICAL CENTER</t>
  </si>
  <si>
    <t>HILLCREST HOSPITAL PRYOR</t>
  </si>
  <si>
    <t>HILLCREST HOSPITAL SOUTH</t>
  </si>
  <si>
    <t>CLEVELAND</t>
  </si>
  <si>
    <t>HOLY SPIRIT HOSPITAL</t>
  </si>
  <si>
    <t>UPMC HAMOT</t>
  </si>
  <si>
    <t>LANCASTER GENERAL HOSPITAL</t>
  </si>
  <si>
    <t>UPMC ST MARGARET</t>
  </si>
  <si>
    <t>UPMC PASSAVANT</t>
  </si>
  <si>
    <t>UPMC MAGEE-WOMENS HOSPITAL</t>
  </si>
  <si>
    <t>PHILADELPHIA</t>
  </si>
  <si>
    <t>WAYNESBORO HOSPITAL</t>
  </si>
  <si>
    <t>CANONSBURG GENERAL HOSPITAL</t>
  </si>
  <si>
    <t>INDIANA REGIONAL MEDICAL CENTER</t>
  </si>
  <si>
    <t>SHARON REGIONAL HEALTH SYSTEM</t>
  </si>
  <si>
    <t>WOMEN &amp; INFANTS HOSPITAL</t>
  </si>
  <si>
    <t>PIEDMONT MEDICAL CENTER</t>
  </si>
  <si>
    <t>SC</t>
  </si>
  <si>
    <t>PRISMA HEALTH RICHLAND HOSPITAL</t>
  </si>
  <si>
    <t>ANMED HEALTH</t>
  </si>
  <si>
    <t>BLOUNT MEMORIAL HOSPITAL</t>
  </si>
  <si>
    <t>SWEETWATER HOSPITAL ASSOCIATION</t>
  </si>
  <si>
    <t>TRISTAR CENTENNIAL MEDICAL CENTER</t>
  </si>
  <si>
    <t>FRANKLIN WOODS COMMUNITY HOSPITAL</t>
  </si>
  <si>
    <t>TX</t>
  </si>
  <si>
    <t>RUTLAND REGIONAL MEDICAL CENTER</t>
  </si>
  <si>
    <t>SENTARA NORFOLK GENERAL HOSPITAL</t>
  </si>
  <si>
    <t>WARREN MEMORIAL HOSPITAL</t>
  </si>
  <si>
    <t>SMYTH COUNTY COMMUNITY HOSPITAL</t>
  </si>
  <si>
    <t>INOVA ALEXANDRIA HOSPITAL</t>
  </si>
  <si>
    <t>SENTARA OBICI HOSPITAL</t>
  </si>
  <si>
    <t>SENTARA LEIGH HOSPITAL</t>
  </si>
  <si>
    <t>CLINCH VALLEY MEDICAL CENTER</t>
  </si>
  <si>
    <t>INOVA FAIRFAX HOSPITAL</t>
  </si>
  <si>
    <t>SENTARA CAREPLEX HOSPITAL</t>
  </si>
  <si>
    <t>INOVA FAIR OAKS HOSPITAL</t>
  </si>
  <si>
    <t>CJW MEDICAL CENTER</t>
  </si>
  <si>
    <t>VA</t>
  </si>
  <si>
    <t>SENTARA PRINCESS ANNE HOSPITAL</t>
  </si>
  <si>
    <t>INOVA MOUNT VERNON HOSPITAL</t>
  </si>
  <si>
    <t>STAFFORD HOSPITAL</t>
  </si>
  <si>
    <t>SPOTSYLVANIA REGIONAL MEDICAL CENTER</t>
  </si>
  <si>
    <t>STONESPRINGS HOSPITAL CENTER</t>
  </si>
  <si>
    <t>CHEYENNE REGIONAL MEDICAL CENTER</t>
  </si>
  <si>
    <t>RY2026</t>
  </si>
  <si>
    <t xml:space="preserve">Children's Hospitals default to Market Area 2 as they do not submit Medicare cost reports. </t>
  </si>
  <si>
    <t>CHILDREN'S HOSPITAL MEDICAL CENTER</t>
  </si>
  <si>
    <t>3333 BURNET AVE</t>
  </si>
  <si>
    <t>CINCINNATI</t>
  </si>
  <si>
    <t>WINCHESTER MEDICAL CENTR INC (HOSP)</t>
  </si>
  <si>
    <t>1840 AMHERST STREET</t>
  </si>
  <si>
    <t>WINCHESTER</t>
  </si>
  <si>
    <t>standard PPS pricing, be sure to use the fee shown on line 53, as this line also includes</t>
  </si>
  <si>
    <t>UPMC MERCY</t>
  </si>
  <si>
    <t>UPMC PRESBYTERIAN SHADYSIDE</t>
  </si>
  <si>
    <t>GRAND STRAND MEDICAL CENTER</t>
  </si>
  <si>
    <t>911 BYPASS ROAD</t>
  </si>
  <si>
    <t>PIKEVILLE</t>
  </si>
  <si>
    <t>KY</t>
  </si>
  <si>
    <t>2485 HIGHWAY 644</t>
  </si>
  <si>
    <t>LOUISA</t>
  </si>
  <si>
    <t>363300</t>
  </si>
  <si>
    <t>363302</t>
  </si>
  <si>
    <t>RAINBOW BABIES AND CHILDREN'S HOSPITAL</t>
  </si>
  <si>
    <t xml:space="preserve">NORTHEAST BAPTIST HOSPITAL </t>
  </si>
  <si>
    <t>8811 VILLAGE DR</t>
  </si>
  <si>
    <t>SAN ANTONIO</t>
  </si>
  <si>
    <t>NY </t>
  </si>
  <si>
    <t>TAZEWELL</t>
  </si>
  <si>
    <t>180 FLOYD AVE</t>
  </si>
  <si>
    <t>ROCKY MOUNT</t>
  </si>
  <si>
    <t>2900 LAMB CIRCLE</t>
  </si>
  <si>
    <t>CHRISTIANSBURG</t>
  </si>
  <si>
    <t>ROANOKE</t>
  </si>
  <si>
    <t>MARY HITCHCOCK MEMORIAL HOSPITAL</t>
  </si>
  <si>
    <t>ONE MEDICAL CENTER DR</t>
  </si>
  <si>
    <t>LEBANON</t>
  </si>
  <si>
    <t>NH </t>
  </si>
  <si>
    <t>WV Medicaid IPPS - Out of State: 10/01/26 - 09/30/27</t>
  </si>
  <si>
    <t>DURHAM</t>
  </si>
  <si>
    <t>210</t>
  </si>
  <si>
    <t>211</t>
  </si>
  <si>
    <t>361</t>
  </si>
  <si>
    <t>362</t>
  </si>
  <si>
    <t>400</t>
  </si>
  <si>
    <t>403</t>
  </si>
  <si>
    <t>404</t>
  </si>
  <si>
    <t>449</t>
  </si>
  <si>
    <t>523</t>
  </si>
  <si>
    <t>524</t>
  </si>
  <si>
    <t>525</t>
  </si>
  <si>
    <t>731</t>
  </si>
  <si>
    <t>732</t>
  </si>
  <si>
    <t>733</t>
  </si>
  <si>
    <t>Effective October 1, 2026</t>
  </si>
  <si>
    <t>West Virginia 2027 DRG Parameters, Version 44 Grouper</t>
  </si>
  <si>
    <t>OUTPUT IS ORANGE: 10/1/26 - 09/30/27 Out of State Hospital</t>
  </si>
  <si>
    <t>INPUT IS LIGHT BLUE: 10/1/26 - 09/30/27 Out of State Hospital</t>
  </si>
  <si>
    <t>as text with an apostrophe (') in front of the first number.  For example enter</t>
  </si>
  <si>
    <t>AL</t>
  </si>
  <si>
    <t>CO</t>
  </si>
  <si>
    <t>ID</t>
  </si>
  <si>
    <t>IN</t>
  </si>
  <si>
    <t>MO</t>
  </si>
  <si>
    <t>NE</t>
  </si>
  <si>
    <t>AZ</t>
  </si>
  <si>
    <t>DC</t>
  </si>
  <si>
    <t>KS</t>
  </si>
  <si>
    <t>LA</t>
  </si>
  <si>
    <t>ME</t>
  </si>
  <si>
    <t>MD</t>
  </si>
  <si>
    <t>NV</t>
  </si>
  <si>
    <t>NM</t>
  </si>
  <si>
    <t>ND</t>
  </si>
  <si>
    <t>OK</t>
  </si>
  <si>
    <t>OR</t>
  </si>
  <si>
    <t>RI</t>
  </si>
  <si>
    <t>TN</t>
  </si>
  <si>
    <t>VT</t>
  </si>
  <si>
    <t>WA</t>
  </si>
  <si>
    <t>WY</t>
  </si>
  <si>
    <t>013300</t>
  </si>
  <si>
    <t>073300</t>
  </si>
  <si>
    <t>093300</t>
  </si>
  <si>
    <t>103300</t>
  </si>
  <si>
    <t>233300</t>
  </si>
  <si>
    <t>363303</t>
  </si>
  <si>
    <t>363305</t>
  </si>
  <si>
    <t>363308</t>
  </si>
  <si>
    <t>393302</t>
  </si>
  <si>
    <t>393303</t>
  </si>
  <si>
    <t>393304</t>
  </si>
  <si>
    <t>443302</t>
  </si>
  <si>
    <t>443303</t>
  </si>
  <si>
    <t>493301</t>
  </si>
  <si>
    <t>NORTHEAST ALABAMA REGIONAL MEDICAL CENTER</t>
  </si>
  <si>
    <t>CHILDRENS HOSP-ALABAMA</t>
  </si>
  <si>
    <t>JOHN C LINCOLN NORTH MT. HOSP</t>
  </si>
  <si>
    <t>MARICOPA INTEGRATED HEALTH SYSTEM</t>
  </si>
  <si>
    <t>WEST VALLEY HOSPITAL</t>
  </si>
  <si>
    <t>STANFORD HOSPITAL AND CLINICS</t>
  </si>
  <si>
    <t>LOS ALAMITOS MEDICAL CENTER</t>
  </si>
  <si>
    <t>UNIVERSITY OF COLORADO HOSPITAL AUTHORITY</t>
  </si>
  <si>
    <t>WILLIAM W BACKUS HOSPITAL</t>
  </si>
  <si>
    <t>CONNECTICUT CHILDREN'S MEDICAL CENTER</t>
  </si>
  <si>
    <t>GEORGETOWN UNIV HOSPITAL</t>
  </si>
  <si>
    <t>WASHINGTON HOSPITAL CENTER -ACUTE CARE</t>
  </si>
  <si>
    <t>CHILDREN'S HOSP NATL CTR</t>
  </si>
  <si>
    <t>ORLANDO REGIONAL MEDICAL CENTER</t>
  </si>
  <si>
    <t>HOLMES REG MED CENTER</t>
  </si>
  <si>
    <t>BAY MEDICAL CENTER SACRED HEART HEALTH SYSTEM</t>
  </si>
  <si>
    <t>BROWARD MEDICAL CENTER</t>
  </si>
  <si>
    <t>FLORIDA HOSPITAL DELAND</t>
  </si>
  <si>
    <t>FLORIDA HOSPITAL MEMORIAL MEDICAL CENTER</t>
  </si>
  <si>
    <t>FLORIDA HOSPITAL FISH MEMORIAL</t>
  </si>
  <si>
    <t>FLORIDA HOSPITAL HEARTLAND</t>
  </si>
  <si>
    <t>MEMORIAL HOSPITAL FLAGLER INC.</t>
  </si>
  <si>
    <t>PALM BEACH GARDENS MED CTR</t>
  </si>
  <si>
    <t>CAPE CANAVERAL HOSPITAL</t>
  </si>
  <si>
    <t>STEWARD CORAL GABLES HOSPITAL</t>
  </si>
  <si>
    <t>MUNROE REGIONAL MEDICAL CENTER</t>
  </si>
  <si>
    <t>DELRAY MED CTR</t>
  </si>
  <si>
    <t>TENET GOOD SAMARITAN, INC.</t>
  </si>
  <si>
    <t>ST. MARY'S MEDICAL CENTER</t>
  </si>
  <si>
    <t>VIERA HOSPITAL, INC</t>
  </si>
  <si>
    <t>JOHNS HOPKINS ALL CHILDREN'S HOSPITAL, INC</t>
  </si>
  <si>
    <t>HAMILTON MEDICAL CENTER INC</t>
  </si>
  <si>
    <t>CANDLER HOSPITAL</t>
  </si>
  <si>
    <t>UNIVERSITY HOSPITAL (AUGUSTA)</t>
  </si>
  <si>
    <t>WELLSTAR SPALDING REGIONAL HOSPITAL INC</t>
  </si>
  <si>
    <t>WELLSTAR KENNESTONE HOSPITAL</t>
  </si>
  <si>
    <t>SAINT JOSEPHS HOSPITAL</t>
  </si>
  <si>
    <t>ST LUKE'S REGIONAL MEDICAL CENTER</t>
  </si>
  <si>
    <t>ST LUKE'S NAMPA MEDICAL CENTER</t>
  </si>
  <si>
    <t>GATEWAY REGIONAL MEDICAL CENTER</t>
  </si>
  <si>
    <t>REID HOSPITAL &amp; HEALTHCARE SERVICES INC</t>
  </si>
  <si>
    <t>INDIANA UNIVERSITY HOSPITAL BLOOMINGTON  HOSPITAL</t>
  </si>
  <si>
    <t>BALL MEMORIAL HOSPITAL, INC</t>
  </si>
  <si>
    <t>PARKVIEW NOBLE HOSPITAL</t>
  </si>
  <si>
    <t>HIGHLANDS ARH REGIONAL MEDICAL CENTER</t>
  </si>
  <si>
    <t>KINGS DAUGHTERS MEDICAL</t>
  </si>
  <si>
    <t>HAZARD ARH REGIONAL MEDICAL CENTER</t>
  </si>
  <si>
    <t>ST ELIZABETH MED CTR (COVINGTON)</t>
  </si>
  <si>
    <t>PIKEVILLE MEDICAL CENTER INC</t>
  </si>
  <si>
    <t>ST ELIZABETH MED CTR-FLORENCE</t>
  </si>
  <si>
    <t>UK HEALTHCARE HOSPITALS</t>
  </si>
  <si>
    <t>TUG VALLEY ARH REGIONAL MEDICAL CENTER</t>
  </si>
  <si>
    <t>PAINTSVILLE HOSPITAL COMPANY, LLC</t>
  </si>
  <si>
    <t>NORTON HOSPITAL</t>
  </si>
  <si>
    <t>NORTON CHILDRENS HOSPITAL</t>
  </si>
  <si>
    <t>FRANKFORT REGIONAL MEDICAL CENTER</t>
  </si>
  <si>
    <t>THREE RIVERS MED CENTER (HOSP)</t>
  </si>
  <si>
    <t>ST JOSEPHS HEALTHCARE INC</t>
  </si>
  <si>
    <t>CHI SAINT JOSEPH EAST</t>
  </si>
  <si>
    <t>OUR LADY OF LOURDES REGIONAL MEDICAL CENTER, INC.</t>
  </si>
  <si>
    <t>UNIVERSITY OF MARYLAND MEDICAL SYS</t>
  </si>
  <si>
    <t>FREDERICK MEMORIAL HOSP</t>
  </si>
  <si>
    <t>JOHNS HOPKINS HOSPITAL</t>
  </si>
  <si>
    <t>ADVENTIST HEALTHCARE WASHINGTON ADVENTIST HOSPITAL</t>
  </si>
  <si>
    <t>GARRETT REGIONAL MEDICAL CENTER</t>
  </si>
  <si>
    <t>SUBURBAN HOSPITAL (BETHESDA)</t>
  </si>
  <si>
    <t>WESTERN MARYLAND REGIONAL MEDICAL CENTER</t>
  </si>
  <si>
    <t>JOHNS HOPKINS BAYVIEW MC</t>
  </si>
  <si>
    <t>UNION HOSP OF CECIL CO</t>
  </si>
  <si>
    <t>CARROLL CO GEN HOSP INC</t>
  </si>
  <si>
    <t>HOWARD COUNTY GENERAL HOSPITAL</t>
  </si>
  <si>
    <t>ADVENTIST HEALTHCARE SHADY GROVE MEDICAL CENTER</t>
  </si>
  <si>
    <t>ATLANTIC GENERAL HOSP</t>
  </si>
  <si>
    <t>TRINITY HEALTH ANN ARBOR</t>
  </si>
  <si>
    <t>DETROIT RECEIVING HOSP AND UNIVERSITY HLTH CENTER</t>
  </si>
  <si>
    <t>CHILDREN'S HOSPITAL  OF MICHIGAN</t>
  </si>
  <si>
    <t>BARNES JEWISH HOSPITAL</t>
  </si>
  <si>
    <t>COX MEDICAL CENTERS</t>
  </si>
  <si>
    <t>MARY LANNING MEMORIAL HOSPITAL</t>
  </si>
  <si>
    <t>CHI HEALTH BERGAN MERCY</t>
  </si>
  <si>
    <t>SPRING VALLEY HOSPITAL MEDICAL  CENTER</t>
  </si>
  <si>
    <t>CENTENNIAL HILLS HOSPITAL MEDICAL CENTER</t>
  </si>
  <si>
    <t>GERALD CHAMPION REGIONAL MEDICAL CENTER</t>
  </si>
  <si>
    <t>BUFFALO GENERAL HOSPITAL (1/1/2011-)</t>
  </si>
  <si>
    <t>CMC-NORTHEAST INC</t>
  </si>
  <si>
    <t>MISSION HOSPITAL</t>
  </si>
  <si>
    <t>NORTHERN HOSPITAL OF SURRY COUNTY</t>
  </si>
  <si>
    <t>HIGH POINT REGIONAL HOSP</t>
  </si>
  <si>
    <t>FORSYTH MEMORIAL HOSP INC</t>
  </si>
  <si>
    <t>IREDELL MEMORIAL HOSP INC (HOSP)</t>
  </si>
  <si>
    <t>VIDANT MEDICAL CENTER</t>
  </si>
  <si>
    <t>NORTH CAROLINA BAPTIST HOSPITAL (HOSP)</t>
  </si>
  <si>
    <t>MOSES CONE HEALTH SYSTEM</t>
  </si>
  <si>
    <t>LEXINGTON MEM HOSP (HOSP)</t>
  </si>
  <si>
    <t>NOVANT HEALTH NEW HANOVER REGIONAL MEDICAL CENTER</t>
  </si>
  <si>
    <t>TRINITY HOSPITALS</t>
  </si>
  <si>
    <t>UNIVERSITY HOSPITAL INC (CINCINNATI)</t>
  </si>
  <si>
    <t>RIVERSIDE METHODIST HOSPITAL (HOSP)</t>
  </si>
  <si>
    <t>LIMA MEMORIAL HEALTH SYSTEM</t>
  </si>
  <si>
    <t>UNION HOSPITAL</t>
  </si>
  <si>
    <t>OBLENESS MEMORIAL HOSP</t>
  </si>
  <si>
    <t>GRANT MEDICAL CENTER (HOSP)</t>
  </si>
  <si>
    <t>AKRON GENERAL MED CENTER</t>
  </si>
  <si>
    <t>MOUNT CARMEL WEST</t>
  </si>
  <si>
    <t>MT CARMEL EAST HOSPITAL</t>
  </si>
  <si>
    <t>MIAMI VALLEY HOSP</t>
  </si>
  <si>
    <t>MERCY HOSP (FAIRFIELD)</t>
  </si>
  <si>
    <t>METROHEALTH MEDICAL CNTR (HOSP)</t>
  </si>
  <si>
    <t>ST ELIZABETH HEALTH CENTER</t>
  </si>
  <si>
    <t>MERCY HEALTH - ST. RITA'S MEDICAL CENTER LLC</t>
  </si>
  <si>
    <t>MERCY MEDICAL CENTER (CANTON)</t>
  </si>
  <si>
    <t>FAIRFIELD MEDICAL CENTER (HOSP)</t>
  </si>
  <si>
    <t>FAIRVIEW GENERAL HOSPITAL</t>
  </si>
  <si>
    <t>ARTHUR G. JAMES CANCER HOSP</t>
  </si>
  <si>
    <t>OHIO STATE UNIV HOSPITAL</t>
  </si>
  <si>
    <t>ST VINCENT MEDICAL CNTR</t>
  </si>
  <si>
    <t>OHIO HEALTH MANSFIELD HOSPITAL</t>
  </si>
  <si>
    <t>THE FORT HAMILTON HOSPITAL</t>
  </si>
  <si>
    <t>GRANDVIEW HOSPITAL</t>
  </si>
  <si>
    <t>UNIVERSITY HOSPITAL (CLEVELAND)</t>
  </si>
  <si>
    <t>EMH REGIONAL MEDICAL CENTER</t>
  </si>
  <si>
    <t>DOCTORS HOSPITAL (07/01/10- )</t>
  </si>
  <si>
    <t>ST JOSEPH HEALTH CENTER</t>
  </si>
  <si>
    <t>BETHESDA HOSP NORTH</t>
  </si>
  <si>
    <t>CLEVELAND CLINIC</t>
  </si>
  <si>
    <t>SALEM REGIONAL MEDICAL CENTER</t>
  </si>
  <si>
    <t>SOUTHEASTERN OHIO REGIONAL MED CTR</t>
  </si>
  <si>
    <t>TRINITY MEDICAL CENTER</t>
  </si>
  <si>
    <t>BEAVERCREEK MEDICAL CENTER</t>
  </si>
  <si>
    <t>CHILDREN'S HOSP MED CTR OF AKRON (HOSP)</t>
  </si>
  <si>
    <t>NATIONWIDE CHILDREN'S HOSPITAL</t>
  </si>
  <si>
    <t>SHRINERS HOSPITAL FOR CHILDREN</t>
  </si>
  <si>
    <t>ASANTE THREE RIVERS MEDICAL CENTER</t>
  </si>
  <si>
    <t>SAINT VINCENT HEALTH CENTER</t>
  </si>
  <si>
    <t>MED CTR BEAVER CNTY INC (HOSP)</t>
  </si>
  <si>
    <t>SEWICKLEY VALLEY HOSPITAL (HOSP)</t>
  </si>
  <si>
    <t>UNIONTOWN HOSPITAL ASSOC</t>
  </si>
  <si>
    <t>WASHINGTON HOSPITAL (HOSP)</t>
  </si>
  <si>
    <t>ALLEGHENY GENERAL  HOSPITAL (01/01/08-)</t>
  </si>
  <si>
    <t>GETTYSBURG HOSPITAL</t>
  </si>
  <si>
    <t>HARRISBURG HOSPITAL</t>
  </si>
  <si>
    <t>WESTERN PENN HOSPITAL</t>
  </si>
  <si>
    <t>WASHINGTON HLTHSYS GREENE</t>
  </si>
  <si>
    <t>CHAMBERSBURG HOSPITAL</t>
  </si>
  <si>
    <t>STEWARD SHARON REGIONAL MEDICAL CENTER</t>
  </si>
  <si>
    <t>ST CLAIR MEMORIAL HOSPITAL</t>
  </si>
  <si>
    <t>THE MILTON S HERSHEY MEDICAL CENTER</t>
  </si>
  <si>
    <t>GROVE CITY MEDICAL CENTER (HOSP)</t>
  </si>
  <si>
    <t>WESTERN PA HOSP - FORBES REGIONAL</t>
  </si>
  <si>
    <t>CHILDREN'S HOSP (PITTSBURGH)</t>
  </si>
  <si>
    <t>CHILDREN'S HOSPITAL OF PHILADELPHIA</t>
  </si>
  <si>
    <t>THE CHILDRENS HOME OF PITTSBURGH</t>
  </si>
  <si>
    <t>CONWAY MEDICAL CENTER</t>
  </si>
  <si>
    <t>TRIDENT MEDICAL CENTER</t>
  </si>
  <si>
    <t>HILTON HEAD REGIONAL MEDICAL CENTER</t>
  </si>
  <si>
    <t>BON SECOURS MEMORIAL REGIONAL MEDICAL CENTER</t>
  </si>
  <si>
    <t>EAST COOPER MEDICAL CENTER</t>
  </si>
  <si>
    <t>TRISTAR SKYLINE MEDICAL CENTER</t>
  </si>
  <si>
    <t>WELLMONT BRISTOL REG M/C (HOSP)</t>
  </si>
  <si>
    <t>UNIV OF TN MEDICAL CENTER</t>
  </si>
  <si>
    <t>WELLMONT HOLSTON VALLEY (HOSP)</t>
  </si>
  <si>
    <t>TENNOVA HEALTHCARE - CLARKSVILLE</t>
  </si>
  <si>
    <t>VANDERBILT UNIVERSITY HOSPITAL</t>
  </si>
  <si>
    <t>LE BONHEUR CHILDREN'S HOSPITAL</t>
  </si>
  <si>
    <t>TENNOVA HEALTHCARE JEFFERSON MEMORIAL HOSPITAL</t>
  </si>
  <si>
    <t>JOHNSON CITY MEDICAL CTR</t>
  </si>
  <si>
    <t>STARR REGIONAL MEDICAL CENTER</t>
  </si>
  <si>
    <t>TRISTAR HENDERSONVILLE MEDICAL CENTER</t>
  </si>
  <si>
    <t>ST. FRANCIS HOSPITALBARTLETT</t>
  </si>
  <si>
    <t>ST JUDE CHILDREN'S RESEARCH</t>
  </si>
  <si>
    <t>EAST TENNESSEE CHILDRENS HOSPITAL</t>
  </si>
  <si>
    <t>METROPLEX HOSPITAL</t>
  </si>
  <si>
    <t>MEMORIAL HERMANN SOUTHWEST HOSPITAL</t>
  </si>
  <si>
    <t>LAKE POINTE MEDICAL CENTER</t>
  </si>
  <si>
    <t>MEMORIAL HERMANN KATY HOSPITAL</t>
  </si>
  <si>
    <t>RUSSELL CO MED CTR</t>
  </si>
  <si>
    <t>ROCKINGHAM MEM HOSP HOSP</t>
  </si>
  <si>
    <t>HALIFAX REGIONAL HOSPITAL INCORPORATED</t>
  </si>
  <si>
    <t>AUGUSTA HEALTH CARE INC (HOSP)</t>
  </si>
  <si>
    <t>JOHN RANDOLPH MEDICAL CENTER</t>
  </si>
  <si>
    <t>MARY WASHINGTON HOSP INC</t>
  </si>
  <si>
    <t>CARILION MEDICAL CENTER HOSPITAL</t>
  </si>
  <si>
    <t>VCU HEALTH SYSTEM</t>
  </si>
  <si>
    <t>CARILION NEW RIVER VALLEY MED CNTR (HOSP)</t>
  </si>
  <si>
    <t>LOUDOUN HOSPITAL CENTER</t>
  </si>
  <si>
    <t>PRINCE WILLIAM HOSPITAL</t>
  </si>
  <si>
    <t>LEWIS-GALE MEDICAL CENTER, LLC</t>
  </si>
  <si>
    <t>JOHNSTON MEMORIAL HOSP (ABINGDON)</t>
  </si>
  <si>
    <t>SENTARA VIRGINIA BEACH GEN HOSP</t>
  </si>
  <si>
    <t>BON SECOURS ST MARY'S HOSP</t>
  </si>
  <si>
    <t>SENTARA WILLIAMSBURG REGIONAL MEDICAL CENTER</t>
  </si>
  <si>
    <t>SOUTHSIDE REGIONAL MEDICAL CENTER</t>
  </si>
  <si>
    <t>BEDFORD CO MEM HOSP</t>
  </si>
  <si>
    <t>COMMUNITY MEMORIAL HLTH</t>
  </si>
  <si>
    <t>RESTON HOSPITAL CENTER</t>
  </si>
  <si>
    <t>MONTGOMERY CO HOSP INC</t>
  </si>
  <si>
    <t>WYTHE COUNTY COMMUNITY HOSPITAL LLC</t>
  </si>
  <si>
    <t>SENTARA NORTHERN VIRGINIA MEDICAL CENTER</t>
  </si>
  <si>
    <t>PULASKI COMMUNITY HOSPITAL INC</t>
  </si>
  <si>
    <t>TAZEWELL COMMUNITY HOSPITAL</t>
  </si>
  <si>
    <t>HENRICO DOCTORS' HOSPITAL</t>
  </si>
  <si>
    <t>COLUMBIA/ALLEGHANY REG</t>
  </si>
  <si>
    <t>BON SECOURS ST FRANCIS MEDICAL CENTER</t>
  </si>
  <si>
    <t>CHILDREN'S HOSPITAL OF THE KINGS DAUGHTERS, INC.</t>
  </si>
  <si>
    <t>ST. ANNE HOSPITAL</t>
  </si>
  <si>
    <t xml:space="preserve">CARILION FRANKLIN MEMORIAL HOSPITAL </t>
  </si>
  <si>
    <t>ADVENT HEALTH OCALA</t>
  </si>
  <si>
    <t>RESOLUTE BAPTIST HOSPITAL</t>
  </si>
  <si>
    <t>1400 LOCUST ST</t>
  </si>
  <si>
    <t>400 N EDWARDS ST</t>
  </si>
  <si>
    <t>400 E 10TH ST</t>
  </si>
  <si>
    <t>1600-7TH AVE SOUTH</t>
  </si>
  <si>
    <t>250 E DUNLAP AVE</t>
  </si>
  <si>
    <t>2601 E ROOSEVELT ST</t>
  </si>
  <si>
    <t>13677 W MCDOWELL RD</t>
  </si>
  <si>
    <t>609 W MAPLE AVE</t>
  </si>
  <si>
    <t>300 PASTEUR DR</t>
  </si>
  <si>
    <t>1441 FLORIDA AVE</t>
  </si>
  <si>
    <t>3751 KATELLA AVE</t>
  </si>
  <si>
    <t>1024 S LEMAY AVE</t>
  </si>
  <si>
    <t>1400 E. BOULDER STREET</t>
  </si>
  <si>
    <t>12605 E 16TH AVE</t>
  </si>
  <si>
    <t>1375 E 19TH AVE</t>
  </si>
  <si>
    <t>501 E HAMPDEN AVE</t>
  </si>
  <si>
    <t>326 WASHINGTON ST</t>
  </si>
  <si>
    <t>282 WASHINGTON ST</t>
  </si>
  <si>
    <t>3800 RESERVOIR RD NW</t>
  </si>
  <si>
    <t>5255 LOUGHBORO RD NW</t>
  </si>
  <si>
    <t>110 IRVING STREET NW</t>
  </si>
  <si>
    <t>111 MICHIGAN AVE N W</t>
  </si>
  <si>
    <t>52 W. UNDERWOOD ST.</t>
  </si>
  <si>
    <t>601 EAST ROLLINS STREET</t>
  </si>
  <si>
    <t>2776 CLEVELAND AVENUE</t>
  </si>
  <si>
    <t>1350 SOUTH HICKORY ST</t>
  </si>
  <si>
    <t>615 N. BONITA AVENUE</t>
  </si>
  <si>
    <t>951 N WASHINGTON AVE</t>
  </si>
  <si>
    <t>1600 SOUTH ANDREWS AVE</t>
  </si>
  <si>
    <t>701 W PLYMOUTH AVENUE</t>
  </si>
  <si>
    <t>301 MEMORIAL MEDICAL PARKWAY</t>
  </si>
  <si>
    <t>1055 SAXON BOULEVARD</t>
  </si>
  <si>
    <t>201 E SAMPLE RD</t>
  </si>
  <si>
    <t>1700 SOUTH TAMIAMI TRAIL</t>
  </si>
  <si>
    <t>1000 W MORENO ST</t>
  </si>
  <si>
    <t>4200 SUN N  LAKE BOULEVARD</t>
  </si>
  <si>
    <t>60 MEMORIAL MEDICAL PKWY</t>
  </si>
  <si>
    <t>3100 EAST FLETCHER AVENUE</t>
  </si>
  <si>
    <t>3360 BURNS RD</t>
  </si>
  <si>
    <t>701 WEST COCOA BEACH CAUSEWAY</t>
  </si>
  <si>
    <t>3100 S DOUGLAS RD</t>
  </si>
  <si>
    <t>1500 SW 1ST AVE</t>
  </si>
  <si>
    <t>13681 DOCTORS WAY</t>
  </si>
  <si>
    <t>636 DEL PRADO BLVD</t>
  </si>
  <si>
    <t>5352 LINTON BLVD</t>
  </si>
  <si>
    <t>21644 STATE ROAD 7</t>
  </si>
  <si>
    <t>1309 N FLAGLER DR</t>
  </si>
  <si>
    <t>901 45TH ST</t>
  </si>
  <si>
    <t>8745 N WICKHAM RD</t>
  </si>
  <si>
    <t>1425 MALABAR RD, NE</t>
  </si>
  <si>
    <t>501 6TH AVE S D#9050</t>
  </si>
  <si>
    <t>1200 MEMORIAL DRIVE</t>
  </si>
  <si>
    <t>1035 RED BUD RD</t>
  </si>
  <si>
    <t>5353 REYNOLDS STREET</t>
  </si>
  <si>
    <t>1350 WALTON WAY</t>
  </si>
  <si>
    <t>601 SOUTH 8TH STREET</t>
  </si>
  <si>
    <t>677 CHURCH ST</t>
  </si>
  <si>
    <t>11705 MERCY BLVD</t>
  </si>
  <si>
    <t>190 E BANNOCK ST</t>
  </si>
  <si>
    <t>9850 W ST LUKES DR</t>
  </si>
  <si>
    <t>2100 MADISON AVE</t>
  </si>
  <si>
    <t>1220 MISSOURI AVE</t>
  </si>
  <si>
    <t>7950 W JEFFERSON BLVD</t>
  </si>
  <si>
    <t>720 ESKENAZI AVE</t>
  </si>
  <si>
    <t>1850 STATE STREET</t>
  </si>
  <si>
    <t>1100 REID PARKWAY</t>
  </si>
  <si>
    <t>601 W 2ND ST</t>
  </si>
  <si>
    <t>2401 WEST UNIVERSITY AVE</t>
  </si>
  <si>
    <t>3700 WASHINGTON AVE</t>
  </si>
  <si>
    <t>2605 N LEBANON ST</t>
  </si>
  <si>
    <t>401 SAWYER ROAD</t>
  </si>
  <si>
    <t>550 N HILLSIDE ST</t>
  </si>
  <si>
    <t>5000 KY ROUTE 321</t>
  </si>
  <si>
    <t>2201 LEXINGTON AVENUE</t>
  </si>
  <si>
    <t>1001 SAINT JOSEPH LN</t>
  </si>
  <si>
    <t>2701 EASTPOINT PARKWAY</t>
  </si>
  <si>
    <t>989 MEDICAL PARK DRIVE</t>
  </si>
  <si>
    <t>4305 NEW SHEPHERDSVILLE RD</t>
  </si>
  <si>
    <t>100 MEDICAL CENTER DR</t>
  </si>
  <si>
    <t>ONE MEDICAL VILLAGE DR.</t>
  </si>
  <si>
    <t>4900 HOUSTON RD</t>
  </si>
  <si>
    <t>217 SOUTH 3RD STREET</t>
  </si>
  <si>
    <t>800 ROSE STREET</t>
  </si>
  <si>
    <t>260 HOSPITAL DRIVE</t>
  </si>
  <si>
    <t>625 JAMES S TRIMBLE BLVD</t>
  </si>
  <si>
    <t>1 TRILLIUM WAY</t>
  </si>
  <si>
    <t>200 EAST CHESTNUT STREET</t>
  </si>
  <si>
    <t>231 E. CHESTNUT ST.</t>
  </si>
  <si>
    <t>1740 NICHOLASVILLE RD</t>
  </si>
  <si>
    <t>2501 KENTUCKY AVENUE</t>
  </si>
  <si>
    <t>299 KINGS DAUGHTERS DR.</t>
  </si>
  <si>
    <t>1 SAINT JOSEPH DR</t>
  </si>
  <si>
    <t>150 N EAGLE CREEK DR</t>
  </si>
  <si>
    <t>4801 AMBASSADOR CAFFERY PKWY</t>
  </si>
  <si>
    <t>489 STATE STREET</t>
  </si>
  <si>
    <t>11116 MEDICAL CAMPUS RD</t>
  </si>
  <si>
    <t>501 WEST 7TH STREET</t>
  </si>
  <si>
    <t>600 NORTH WOLFE STREET</t>
  </si>
  <si>
    <t>7600 CARROLL AVE</t>
  </si>
  <si>
    <t>251 N 4TH ST</t>
  </si>
  <si>
    <t>8600 OLD GEORGETOWN RD</t>
  </si>
  <si>
    <t>12500 WILLOWBROOK ROAD</t>
  </si>
  <si>
    <t>4940 EASTERN AVENUE</t>
  </si>
  <si>
    <t>106 BOW STREET</t>
  </si>
  <si>
    <t>200 MEMORIAL AVE</t>
  </si>
  <si>
    <t>827 LINDEN AVE</t>
  </si>
  <si>
    <t>301 HOSPITAL DRIVE</t>
  </si>
  <si>
    <t>5755 CEDAR LANE</t>
  </si>
  <si>
    <t>9901 MEDICAL CENTER DR</t>
  </si>
  <si>
    <t>9733 HEALTHWAY DRIVE</t>
  </si>
  <si>
    <t>601 JOHN ST</t>
  </si>
  <si>
    <t>5301 HURON RIVER DRIVE</t>
  </si>
  <si>
    <t>4201 SAINT ANTOINE ST</t>
  </si>
  <si>
    <t>3901 BEAUBIEN STREET</t>
  </si>
  <si>
    <t>1333 S SAM HOUSTON BLVD</t>
  </si>
  <si>
    <t>216 SOUTH KINGS HIGHWAY</t>
  </si>
  <si>
    <t>1423 N JEFFERSON AVE</t>
  </si>
  <si>
    <t>555 S 70TH ST</t>
  </si>
  <si>
    <t>715 N ST JOSEPH AVENUE</t>
  </si>
  <si>
    <t>7500 MERCY RD</t>
  </si>
  <si>
    <t>620 SHADOW LANE</t>
  </si>
  <si>
    <t>5400 S. RAINBOW BLVD</t>
  </si>
  <si>
    <t>6900 N DURANGO DRIVE</t>
  </si>
  <si>
    <t>100 MADISON AVE</t>
  </si>
  <si>
    <t>727 N BEERS ST</t>
  </si>
  <si>
    <t>2669 N. SCENIC DRIVE</t>
  </si>
  <si>
    <t>110 HIGH STREET</t>
  </si>
  <si>
    <t>920 CHURCH ST N</t>
  </si>
  <si>
    <t>509 BILTMORE AVE</t>
  </si>
  <si>
    <t>830 ROCKFORD STREET</t>
  </si>
  <si>
    <t>601 NORTH ELM STREET</t>
  </si>
  <si>
    <t>3333 SILAS CREEK PARKWAY</t>
  </si>
  <si>
    <t>1135 CARTHAGE ST</t>
  </si>
  <si>
    <t>1638 OWEN DRIVE</t>
  </si>
  <si>
    <t>2301 ERWIN ROAD</t>
  </si>
  <si>
    <t>557 BROOKDALE DRIVE</t>
  </si>
  <si>
    <t>2100 STANTONSBURG ROAD</t>
  </si>
  <si>
    <t>MEDICAL CENTER BOULEVARD</t>
  </si>
  <si>
    <t>1240 HUFFMAN MILL ROAD</t>
  </si>
  <si>
    <t>1200 N ELM ST</t>
  </si>
  <si>
    <t>250 HOSPITAL DRIVE</t>
  </si>
  <si>
    <t>1000 BLYTHE BLVD</t>
  </si>
  <si>
    <t>420 NORTH CENTER ST</t>
  </si>
  <si>
    <t>2131 S 17TH ST</t>
  </si>
  <si>
    <t>CAROLINAS MEDICAL CNT-UNIV</t>
  </si>
  <si>
    <t>1 BURDICK EXPRESSWAY WEST</t>
  </si>
  <si>
    <t>234 GOODMAN STREET</t>
  </si>
  <si>
    <t>3535 OLENTANGY RIVER ROAD</t>
  </si>
  <si>
    <t>1805 27TH ST</t>
  </si>
  <si>
    <t>1001 BELLEFONTAINE AVE</t>
  </si>
  <si>
    <t>659 BOULEVARD STREET</t>
  </si>
  <si>
    <t>55 HOSPITAL DRIVE</t>
  </si>
  <si>
    <t>111 S GRANT AVE</t>
  </si>
  <si>
    <t>1111 HAYES AVE</t>
  </si>
  <si>
    <t>400 WABASH AVENUE</t>
  </si>
  <si>
    <t>793 W STATE ST</t>
  </si>
  <si>
    <t>6001 EAST BROAD STREET</t>
  </si>
  <si>
    <t>2951 MAPLE AVE</t>
  </si>
  <si>
    <t>ONE WYOMING ST</t>
  </si>
  <si>
    <t>100 JACKSON PIKE</t>
  </si>
  <si>
    <t>3000 MACK ROAD</t>
  </si>
  <si>
    <t>2500 METROHEALTH DR</t>
  </si>
  <si>
    <t>1044 BELMONT AVE</t>
  </si>
  <si>
    <t>730 WEST MARKET STREET</t>
  </si>
  <si>
    <t>2142 N COVE BLVD</t>
  </si>
  <si>
    <t>DBA CSAHS-UHHS-CANTON INC</t>
  </si>
  <si>
    <t>401 NORTH EWING STREET</t>
  </si>
  <si>
    <t>18101 LORAIN AVENUE</t>
  </si>
  <si>
    <t>2600 SIXTH STREET SW</t>
  </si>
  <si>
    <t>300 WEST TENTH STREET</t>
  </si>
  <si>
    <t>410 W. 10TH AVENUE</t>
  </si>
  <si>
    <t>1730 W 25TH STREET</t>
  </si>
  <si>
    <t>425 W 5TH STREET</t>
  </si>
  <si>
    <t>2213 CHERRY STREET</t>
  </si>
  <si>
    <t>335 GLESSNER AVE</t>
  </si>
  <si>
    <t>29000 CENTER RIDGE ROAD</t>
  </si>
  <si>
    <t>630 EATON AVENUE</t>
  </si>
  <si>
    <t>405  W GRAND AVE</t>
  </si>
  <si>
    <t>1110 EUCLID AVENUE</t>
  </si>
  <si>
    <t>630 EAST RIVER STREET</t>
  </si>
  <si>
    <t>401 MATTHEW ST</t>
  </si>
  <si>
    <t>5100 W BROAD ST</t>
  </si>
  <si>
    <t>667 EASTLAND AVENUE S.E.</t>
  </si>
  <si>
    <t>2139 AUBURN AVENUE</t>
  </si>
  <si>
    <t>3700 KOLBE ROAD</t>
  </si>
  <si>
    <t>3130 NORTH DIXIE HGWY</t>
  </si>
  <si>
    <t>10500 MONTGOMERY ROAD</t>
  </si>
  <si>
    <t>9500 EUCLID AVE</t>
  </si>
  <si>
    <t>1341 CLARK STREET</t>
  </si>
  <si>
    <t>3535 PENTAGON PARK BLVD</t>
  </si>
  <si>
    <t>111OO EUCLID AVENUE</t>
  </si>
  <si>
    <t>ONE PERKINS SQUARE</t>
  </si>
  <si>
    <t>700 CHILDREN'S DRIVE</t>
  </si>
  <si>
    <t>ONE CHILDRENS PLAZA</t>
  </si>
  <si>
    <t>111 N BAILEY ST</t>
  </si>
  <si>
    <t>8801 SOUTH 101 EAST AVENUE</t>
  </si>
  <si>
    <t>500 SW RAMSEY AVE.</t>
  </si>
  <si>
    <t>503 N 21ST STREET</t>
  </si>
  <si>
    <t>232 W 25TH ST</t>
  </si>
  <si>
    <t>1000 DUTCH RIDGE ROAD</t>
  </si>
  <si>
    <t>720 BLACKBURN ROAD</t>
  </si>
  <si>
    <t>500 W BERKELEY STREET</t>
  </si>
  <si>
    <t>155 WILSON AVENUE</t>
  </si>
  <si>
    <t>1001 S GEORGE STREET</t>
  </si>
  <si>
    <t>320 EAST NORTH AVENUE</t>
  </si>
  <si>
    <t>201 STATE STREET</t>
  </si>
  <si>
    <t>147 GETTYS STREET</t>
  </si>
  <si>
    <t>111 S. FRONT ST</t>
  </si>
  <si>
    <t>4800 FRIENDSHIP AVENUE</t>
  </si>
  <si>
    <t>7155 W CAMPOBELLO DR STE 135</t>
  </si>
  <si>
    <t>815 FREEPORT ROAD</t>
  </si>
  <si>
    <t>9100 BABCOCK BLVD</t>
  </si>
  <si>
    <t>300 HALKET STREET</t>
  </si>
  <si>
    <t>501 E MAIN STREET</t>
  </si>
  <si>
    <t>350 BONAR AVE</t>
  </si>
  <si>
    <t>112 N SEVENTH STREET</t>
  </si>
  <si>
    <t>100 MEDICAL BOULEVARD</t>
  </si>
  <si>
    <t>200 LOTHROP STREET</t>
  </si>
  <si>
    <t>835 HOSPITAL ROAD</t>
  </si>
  <si>
    <t>740 E STATE ST</t>
  </si>
  <si>
    <t>1000 BOWER HILL ROAD</t>
  </si>
  <si>
    <t>MILTON S HERSHEY MEDICAL CENTER</t>
  </si>
  <si>
    <t>560 COAL VALLEY ROAD</t>
  </si>
  <si>
    <t>631 NORTH BROAD STREET EXT</t>
  </si>
  <si>
    <t>2570 HAYMAKER ROAD</t>
  </si>
  <si>
    <t>4401 PENN AVENUE</t>
  </si>
  <si>
    <t>3401 CIVIC CENTER BLVD</t>
  </si>
  <si>
    <t>5324 PENN AVENUE</t>
  </si>
  <si>
    <t>101 DUDLEY ST</t>
  </si>
  <si>
    <t>222 S HERLONG AVENUE</t>
  </si>
  <si>
    <t>5 RICHLAND MEDICAL PARK</t>
  </si>
  <si>
    <t>800 N FANT ST</t>
  </si>
  <si>
    <t>300 SINGLETON RIDGE ROAD</t>
  </si>
  <si>
    <t>9330 MEDICAL PLAZA DR</t>
  </si>
  <si>
    <t>25 HOSPITAL CENTER BLVD</t>
  </si>
  <si>
    <t>8260 ATLEE ROAD</t>
  </si>
  <si>
    <t>809 82ND PARKWAY</t>
  </si>
  <si>
    <t>2000 HOSPITAL DRIVE</t>
  </si>
  <si>
    <t>3441 DICKERSON PIKE</t>
  </si>
  <si>
    <t>907 E LAMAR ALEXANDER PKWY</t>
  </si>
  <si>
    <t>1 MEDICAL PARK BLVD</t>
  </si>
  <si>
    <t>1924 ALCOA HIGHWAY</t>
  </si>
  <si>
    <t>130 W RAVINE</t>
  </si>
  <si>
    <t>651 DUNLOP LN</t>
  </si>
  <si>
    <t>1211 22ND AVE SOUTH</t>
  </si>
  <si>
    <t>848 ADAMS</t>
  </si>
  <si>
    <t>110 HOSPITAL DR</t>
  </si>
  <si>
    <t>DBA JOHNSON CITY MED CTR</t>
  </si>
  <si>
    <t>1114 WEST MADISON AVE</t>
  </si>
  <si>
    <t>304 WRIGHT STREET</t>
  </si>
  <si>
    <t>2300 PATTERSON ST</t>
  </si>
  <si>
    <t>300 MED TECH PKWY</t>
  </si>
  <si>
    <t>355 NEW SHACKLE ISLAND RD</t>
  </si>
  <si>
    <t>2986 KATE BOND RD</t>
  </si>
  <si>
    <t>262 DANNY THOMAS PLACE</t>
  </si>
  <si>
    <t>2018 CLINCH AVE</t>
  </si>
  <si>
    <t>2201 S CLEAR CREEK ROAD</t>
  </si>
  <si>
    <t>7600 BEECHNUT ST</t>
  </si>
  <si>
    <t>6800 SCENIC DRIVE</t>
  </si>
  <si>
    <t>23900 KATY FWY</t>
  </si>
  <si>
    <t>160 ALLEN ST</t>
  </si>
  <si>
    <t>58 CARROLL STREET</t>
  </si>
  <si>
    <t>2010 HEALTH CAMPUS DRIVE</t>
  </si>
  <si>
    <t>2204 WILBORN AVE</t>
  </si>
  <si>
    <t>78 MEDICAL CENTER DRIVE</t>
  </si>
  <si>
    <t>411 W RANDOLPH RD</t>
  </si>
  <si>
    <t>1001 SAM PERRY BLVD</t>
  </si>
  <si>
    <t>1906 BELLEVIEW AVENUE</t>
  </si>
  <si>
    <t>1250 E MARSHALL STREET</t>
  </si>
  <si>
    <t>1000 SHENANDOAH AVE</t>
  </si>
  <si>
    <t>565 RADIO HILL</t>
  </si>
  <si>
    <t>4320 SEMINARY RD</t>
  </si>
  <si>
    <t>44045 RIVERSIDE PARKWAY</t>
  </si>
  <si>
    <t>2800 GODWIN BLVD.</t>
  </si>
  <si>
    <t>8700 SUDLEY ROAD</t>
  </si>
  <si>
    <t>830 KEMPSVILLE RD</t>
  </si>
  <si>
    <t>1900 ELECTRIC ROAD</t>
  </si>
  <si>
    <t>351 COURT STREET NE</t>
  </si>
  <si>
    <t>1060 FIRST COLONIAL RD</t>
  </si>
  <si>
    <t>5801 BREMO ROAD</t>
  </si>
  <si>
    <t>6801 GOV. G.C.PEERY HWY</t>
  </si>
  <si>
    <t>3300 GALLOWS ROAD</t>
  </si>
  <si>
    <t>100 SENTARA CIRCLE</t>
  </si>
  <si>
    <t>200 MEDICAL PARK BLVD</t>
  </si>
  <si>
    <t>1613 OAKWOOD ST.</t>
  </si>
  <si>
    <t>3000 COLISEUM DR</t>
  </si>
  <si>
    <t>125 BUENA VISTA CIRCLE</t>
  </si>
  <si>
    <t>3600 JOSEPH SIEWICK DR</t>
  </si>
  <si>
    <t>1850 TOWN CENTER PARKWAY</t>
  </si>
  <si>
    <t>3700 SOUTH MAIN ST</t>
  </si>
  <si>
    <t>600 WEST RIDGE ROAD</t>
  </si>
  <si>
    <t>7101 JAHNKE ROAD</t>
  </si>
  <si>
    <t>2300 OPITZ BLVD.</t>
  </si>
  <si>
    <t>2400 LEE HIGHWAY</t>
  </si>
  <si>
    <t>141 BEN BOLT AVENUE</t>
  </si>
  <si>
    <t>1602 SKIPWITH RD</t>
  </si>
  <si>
    <t>2025 GLEN MITCHELL DRIVE</t>
  </si>
  <si>
    <t>2501 PARKERS LN</t>
  </si>
  <si>
    <t>1 ARH LANE</t>
  </si>
  <si>
    <t>13700 ST FRANCIS BOULEVARD</t>
  </si>
  <si>
    <t>101 HOSPITAL CENTER BLVD</t>
  </si>
  <si>
    <t>4600 SPOTSYLVANIA PARKWAY</t>
  </si>
  <si>
    <t>24440 STONE SPRINGS BOULEVARD</t>
  </si>
  <si>
    <t>601 CHILDRENS LANE</t>
  </si>
  <si>
    <t>16251 SYLVESTER RD SW</t>
  </si>
  <si>
    <t>214 EAST 23RD STREET</t>
  </si>
  <si>
    <t>175 HOSPITAL DR</t>
  </si>
  <si>
    <t>PITTSBURGH</t>
  </si>
  <si>
    <t>ENTERPRISE</t>
  </si>
  <si>
    <t>ANNISTON</t>
  </si>
  <si>
    <t>BIRMINGHAM</t>
  </si>
  <si>
    <t>PHOENIX</t>
  </si>
  <si>
    <t>GOODYEAR</t>
  </si>
  <si>
    <t>SPRINGDALE</t>
  </si>
  <si>
    <t>PALO ALTO</t>
  </si>
  <si>
    <t>MODESTO</t>
  </si>
  <si>
    <t>LOS ALAMITOS</t>
  </si>
  <si>
    <t>FORT COLLINS</t>
  </si>
  <si>
    <t>COLORADO SPRINGS</t>
  </si>
  <si>
    <t>AURORA</t>
  </si>
  <si>
    <t>DENVER</t>
  </si>
  <si>
    <t>CHERRY HILLS</t>
  </si>
  <si>
    <t>NORWICH</t>
  </si>
  <si>
    <t>HARTFORD</t>
  </si>
  <si>
    <t>WASHINGTON</t>
  </si>
  <si>
    <t>ORLANDO</t>
  </si>
  <si>
    <t>FORT MYERS</t>
  </si>
  <si>
    <t>MELBOURNE</t>
  </si>
  <si>
    <t>PANAMA CITY</t>
  </si>
  <si>
    <t>TITUSVILLE</t>
  </si>
  <si>
    <t>FORT LAUDERDALE</t>
  </si>
  <si>
    <t>DELAND</t>
  </si>
  <si>
    <t>DAYTONA BEACH</t>
  </si>
  <si>
    <t>ORANGE CITY</t>
  </si>
  <si>
    <t>DEERFIELD BCH</t>
  </si>
  <si>
    <t>SARASOTA</t>
  </si>
  <si>
    <t>PENSACOLA</t>
  </si>
  <si>
    <t>SEBRING</t>
  </si>
  <si>
    <t>PALM COAST</t>
  </si>
  <si>
    <t>TAMPA</t>
  </si>
  <si>
    <t>COCOA BEACH</t>
  </si>
  <si>
    <t>CORAL GABLES</t>
  </si>
  <si>
    <t>OCALA</t>
  </si>
  <si>
    <t>CAPE CORAL</t>
  </si>
  <si>
    <t>DELRAY BEACH</t>
  </si>
  <si>
    <t>BOCA RATON</t>
  </si>
  <si>
    <t>WEST PALM BEACH</t>
  </si>
  <si>
    <t>PALM BAY</t>
  </si>
  <si>
    <t>ST PETERSBURG</t>
  </si>
  <si>
    <t>DALTON</t>
  </si>
  <si>
    <t>CALHOUN</t>
  </si>
  <si>
    <t>SAVANNAH</t>
  </si>
  <si>
    <t>AUGUSTA</t>
  </si>
  <si>
    <t>GRIFFIN</t>
  </si>
  <si>
    <t>MARIETTA</t>
  </si>
  <si>
    <t>BOISE</t>
  </si>
  <si>
    <t>NAMPA</t>
  </si>
  <si>
    <t>GRANITE CITY</t>
  </si>
  <si>
    <t>JEFFERSONVILLE</t>
  </si>
  <si>
    <t>FORT WAYNE</t>
  </si>
  <si>
    <t>INDIANAPOLIS</t>
  </si>
  <si>
    <t>NEW ALBANY</t>
  </si>
  <si>
    <t>BLOOMINGTON</t>
  </si>
  <si>
    <t>MUNCIE</t>
  </si>
  <si>
    <t>EVANSVILLE</t>
  </si>
  <si>
    <t>KENDALLVILLE</t>
  </si>
  <si>
    <t>WICHITA</t>
  </si>
  <si>
    <t>PRESTONSBURG</t>
  </si>
  <si>
    <t>ASHLAND</t>
  </si>
  <si>
    <t>LONDON</t>
  </si>
  <si>
    <t>LOUISVILLE</t>
  </si>
  <si>
    <t>MAYSVILLE</t>
  </si>
  <si>
    <t>BARDSTOWN</t>
  </si>
  <si>
    <t>HAZARD</t>
  </si>
  <si>
    <t>EDGEWOOD</t>
  </si>
  <si>
    <t>FLORENCE</t>
  </si>
  <si>
    <t>DANVILLE</t>
  </si>
  <si>
    <t>LEXINGTON</t>
  </si>
  <si>
    <t>SOUTH WILLIAMSON</t>
  </si>
  <si>
    <t>PAINTSVILLE</t>
  </si>
  <si>
    <t>CORBIN</t>
  </si>
  <si>
    <t>PADUCAH</t>
  </si>
  <si>
    <t>FRANKFORT</t>
  </si>
  <si>
    <t>LAFAYETTE</t>
  </si>
  <si>
    <t>BANGOR</t>
  </si>
  <si>
    <t>HAGERSTOWN</t>
  </si>
  <si>
    <t>BALTIMORE</t>
  </si>
  <si>
    <t>FREDERICK</t>
  </si>
  <si>
    <t>TAKOMA PARK</t>
  </si>
  <si>
    <t>OAKLAND</t>
  </si>
  <si>
    <t>BETHESDA</t>
  </si>
  <si>
    <t>CUMBERLAND</t>
  </si>
  <si>
    <t>ELKTON</t>
  </si>
  <si>
    <t>WESTMINSTER</t>
  </si>
  <si>
    <t>GLEN BURNIE</t>
  </si>
  <si>
    <t>COLUMBIA</t>
  </si>
  <si>
    <t>POTOMAC</t>
  </si>
  <si>
    <t>BERLIN</t>
  </si>
  <si>
    <t>KALAMAZOO</t>
  </si>
  <si>
    <t>YPSILANTI</t>
  </si>
  <si>
    <t>DETROIT</t>
  </si>
  <si>
    <t>HOUSTON</t>
  </si>
  <si>
    <t>SAINT LOUIS</t>
  </si>
  <si>
    <t>SPRINGFIELD</t>
  </si>
  <si>
    <t>LINCOLN</t>
  </si>
  <si>
    <t>HASTINGS</t>
  </si>
  <si>
    <t>OMAHA</t>
  </si>
  <si>
    <t>LAS VEGAS</t>
  </si>
  <si>
    <t>MORRISTOWN</t>
  </si>
  <si>
    <t>HOLMDEL</t>
  </si>
  <si>
    <t>ALAMOGORDO</t>
  </si>
  <si>
    <t>BUFFALO</t>
  </si>
  <si>
    <t>CONCORD</t>
  </si>
  <si>
    <t>ASHEVILLE</t>
  </si>
  <si>
    <t>MOUNT AIRY</t>
  </si>
  <si>
    <t>HIGH POINT</t>
  </si>
  <si>
    <t>WINSTON-SALEM</t>
  </si>
  <si>
    <t>SANFORD</t>
  </si>
  <si>
    <t>FAYETTEVILLE</t>
  </si>
  <si>
    <t>STATESVILLE</t>
  </si>
  <si>
    <t>GREENVILLE</t>
  </si>
  <si>
    <t>BURLINGTON</t>
  </si>
  <si>
    <t>GREENSBORO</t>
  </si>
  <si>
    <t>CHARLOTTE</t>
  </si>
  <si>
    <t>HICKORY</t>
  </si>
  <si>
    <t>WILMINGTON</t>
  </si>
  <si>
    <t>MINOT</t>
  </si>
  <si>
    <t>COLUMBUS</t>
  </si>
  <si>
    <t>PORTSMOUTH</t>
  </si>
  <si>
    <t>LIMA</t>
  </si>
  <si>
    <t>DOVER</t>
  </si>
  <si>
    <t>ATHENS</t>
  </si>
  <si>
    <t>SANDUSKY</t>
  </si>
  <si>
    <t>AKRON</t>
  </si>
  <si>
    <t>ZANESVILLE</t>
  </si>
  <si>
    <t>DAYTON</t>
  </si>
  <si>
    <t>GALLIPOLIS</t>
  </si>
  <si>
    <t>YOUNGSTOWN</t>
  </si>
  <si>
    <t>TOLEDO</t>
  </si>
  <si>
    <t>CANTON</t>
  </si>
  <si>
    <t>LANCASTER</t>
  </si>
  <si>
    <t>EAST LIVERPOOL</t>
  </si>
  <si>
    <t>MANSFIELD</t>
  </si>
  <si>
    <t>WESTLAKE</t>
  </si>
  <si>
    <t>HAMILTON</t>
  </si>
  <si>
    <t>ELYRIA</t>
  </si>
  <si>
    <t>WARREN</t>
  </si>
  <si>
    <t>LORAIN</t>
  </si>
  <si>
    <t>TROY</t>
  </si>
  <si>
    <t>CAMBRIDGE</t>
  </si>
  <si>
    <t>STEUBENVILLE</t>
  </si>
  <si>
    <t>BEAVERCREEK</t>
  </si>
  <si>
    <t>PRYOR</t>
  </si>
  <si>
    <t>TULSA</t>
  </si>
  <si>
    <t>GRANTS PASS</t>
  </si>
  <si>
    <t>CAMP HILL</t>
  </si>
  <si>
    <t>ERIE</t>
  </si>
  <si>
    <t>BEAVER</t>
  </si>
  <si>
    <t>SEWICKLEY</t>
  </si>
  <si>
    <t>UNIONTOWN</t>
  </si>
  <si>
    <t>YORK</t>
  </si>
  <si>
    <t>GETTYSBURG</t>
  </si>
  <si>
    <t>HARRISBURG</t>
  </si>
  <si>
    <t>GLENDALE</t>
  </si>
  <si>
    <t>WAYNESBORO</t>
  </si>
  <si>
    <t>WAYNESBURG</t>
  </si>
  <si>
    <t>CHAMBERSBURG</t>
  </si>
  <si>
    <t>CANONSBURG</t>
  </si>
  <si>
    <t>INDIANA</t>
  </si>
  <si>
    <t>SHARON</t>
  </si>
  <si>
    <t>HERSHEY</t>
  </si>
  <si>
    <t>GROVE CITY</t>
  </si>
  <si>
    <t>MONROEVILLE</t>
  </si>
  <si>
    <t>BLOOMFIELD</t>
  </si>
  <si>
    <t>PROVIDENCE</t>
  </si>
  <si>
    <t>ROCK HILL</t>
  </si>
  <si>
    <t>ANDERSON</t>
  </si>
  <si>
    <t>CONWAY</t>
  </si>
  <si>
    <t>NORTH CHARLESTON</t>
  </si>
  <si>
    <t>HILTON HEAD ISLAND</t>
  </si>
  <si>
    <t>MECHANICSVILLE</t>
  </si>
  <si>
    <t>MYRTLE BEACH</t>
  </si>
  <si>
    <t>MOUNT PLEASANT</t>
  </si>
  <si>
    <t>NASHVILLE</t>
  </si>
  <si>
    <t>MARYVILLE</t>
  </si>
  <si>
    <t>KNOXVILLE</t>
  </si>
  <si>
    <t>KINGSPORT</t>
  </si>
  <si>
    <t>CLARKSVILLE</t>
  </si>
  <si>
    <t>MEMPHIS</t>
  </si>
  <si>
    <t>JEFFERSON CITY</t>
  </si>
  <si>
    <t>JOHNSON CITY</t>
  </si>
  <si>
    <t>SWEETWATER</t>
  </si>
  <si>
    <t>HENDERSONVILLE</t>
  </si>
  <si>
    <t>BARTLETT</t>
  </si>
  <si>
    <t>KILLEEN</t>
  </si>
  <si>
    <t>ROWLETT</t>
  </si>
  <si>
    <t>KATY</t>
  </si>
  <si>
    <t>RUTLAND</t>
  </si>
  <si>
    <t>HARRISONBURG</t>
  </si>
  <si>
    <t>SOUTH BOSTON</t>
  </si>
  <si>
    <t>FISHERSVILLE</t>
  </si>
  <si>
    <t>NORTH PRINCE GEORGE</t>
  </si>
  <si>
    <t>FREDERICKSBURG</t>
  </si>
  <si>
    <t>FRONT ROYAL</t>
  </si>
  <si>
    <t>MARION</t>
  </si>
  <si>
    <t>ALEXANDRIA</t>
  </si>
  <si>
    <t>LEESBURG</t>
  </si>
  <si>
    <t>SUFFOLK</t>
  </si>
  <si>
    <t>MANASSAS</t>
  </si>
  <si>
    <t>NORFOLK</t>
  </si>
  <si>
    <t>ABINGDON</t>
  </si>
  <si>
    <t>VIRGINIA BEACH</t>
  </si>
  <si>
    <t>RICHLANDS</t>
  </si>
  <si>
    <t>FALLS CHURCH</t>
  </si>
  <si>
    <t>WILLIAMSBURG</t>
  </si>
  <si>
    <t>PETERSBURG</t>
  </si>
  <si>
    <t>BEDFORD</t>
  </si>
  <si>
    <t>HAMPTON</t>
  </si>
  <si>
    <t>SOUTH HILL</t>
  </si>
  <si>
    <t>FAIRFAX</t>
  </si>
  <si>
    <t>HERNDON</t>
  </si>
  <si>
    <t>BLACKSBURG</t>
  </si>
  <si>
    <t>WYTHEVILLE</t>
  </si>
  <si>
    <t>N CHESTERFLD</t>
  </si>
  <si>
    <t>WOODBRIDGE</t>
  </si>
  <si>
    <t>PULASKI</t>
  </si>
  <si>
    <t>HENRICO</t>
  </si>
  <si>
    <t>LOW MOOR</t>
  </si>
  <si>
    <t>MIDLOTHIAN</t>
  </si>
  <si>
    <t>STAFFORD</t>
  </si>
  <si>
    <t>DULLES</t>
  </si>
  <si>
    <t>BURIEN</t>
  </si>
  <si>
    <t>CHEYENNE</t>
  </si>
  <si>
    <t>NEW BRAUNFELS</t>
  </si>
  <si>
    <t>1500 SOUTHWEST FIRST AVENUE</t>
  </si>
  <si>
    <t>1995 EAST STATE STREET</t>
  </si>
  <si>
    <t>111 DALLAS STREET</t>
  </si>
  <si>
    <t>555 CREEKSIDE CROSSING</t>
  </si>
  <si>
    <t>2215 BURDETT AVENUE</t>
  </si>
  <si>
    <t>AR</t>
  </si>
  <si>
    <t>INDIANA UNIVERSITY HEALTH INC</t>
  </si>
  <si>
    <t>1706 N SENATE BLVD</t>
  </si>
  <si>
    <t>RY 2027</t>
  </si>
  <si>
    <t>&lt;-- RY2027 is effective 10-1-2026.</t>
  </si>
  <si>
    <t>MARIETTA MEMORIAL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</si>
</sst>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(* #,##0.0000_);_(* \(#,##0.0000\);_(* &quot;-&quot;????_);_(@_)"/>
    <numFmt numFmtId="166" formatCode="0.0000"/>
    <numFmt numFmtId="167" formatCode="_(* #,##0.00000_);_(* \(#,##0.00000\);_(* &quot;-&quot;?????_);_(@_)"/>
    <numFmt numFmtId="168" formatCode="#,##0.0"/>
    <numFmt numFmtId="169" formatCode="_(* #,##0.0_);_(* \(#,##0.0\);_(* &quot;-&quot;?_);_(@_)"/>
    <numFmt numFmtId="170" formatCode="&quot;$&quot;#,##0.00"/>
    <numFmt numFmtId="171" formatCode="#,##0.00000"/>
    <numFmt numFmtId="172" formatCode="#,##0.0000"/>
    <numFmt numFmtId="173" formatCode="00\:00"/>
    <numFmt numFmtId="174" formatCode="0.00000"/>
    <numFmt numFmtId="175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b/>
      <sz val="20"/>
      <name val="Times New Roman"/>
      <family val="1"/>
    </font>
    <font>
      <b/>
      <sz val="14"/>
      <color indexed="49"/>
      <name val="Times New Roman"/>
      <family val="1"/>
    </font>
    <font>
      <b/>
      <sz val="20"/>
      <name val="Arial"/>
      <family val="2"/>
    </font>
    <font>
      <b/>
      <u/>
      <sz val="12"/>
      <name val="Times New Roman"/>
      <family val="1"/>
    </font>
    <font>
      <b/>
      <sz val="14"/>
      <color indexed="53"/>
      <name val="Times New Roman"/>
      <family val="1"/>
    </font>
    <font>
      <b/>
      <sz val="10"/>
      <name val="Times New Roman"/>
      <family val="1"/>
    </font>
    <font>
      <sz val="12"/>
      <color theme="1"/>
      <name val="Times New Roman"/>
      <family val="2"/>
    </font>
    <font>
      <sz val="10"/>
      <color theme="1"/>
      <name val="Arial"/>
      <family val="2"/>
    </font>
    <font>
      <sz val="10"/>
      <name val="MS Sans Serif"/>
      <family val="2"/>
    </font>
    <font>
      <sz val="10"/>
      <name val="MS Sans Serif"/>
    </font>
    <font>
      <sz val="8"/>
      <name val="Calibri"/>
      <family val="2"/>
      <scheme val="minor"/>
    </font>
    <font>
      <b/>
      <sz val="11"/>
      <color rgb="FFF2F2F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55E7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2" fillId="0" borderId="0"/>
    <xf numFmtId="0" fontId="23" fillId="0" borderId="0"/>
    <xf numFmtId="0" fontId="21" fillId="0" borderId="0"/>
    <xf numFmtId="0" fontId="1" fillId="0" borderId="0"/>
    <xf numFmtId="43" fontId="22" fillId="0" borderId="0" applyFont="0" applyFill="0" applyBorder="0" applyAlignment="0" applyProtection="0"/>
    <xf numFmtId="0" fontId="23" fillId="0" borderId="0"/>
  </cellStyleXfs>
  <cellXfs count="146">
    <xf numFmtId="0" fontId="0" fillId="0" borderId="0" xfId="0"/>
    <xf numFmtId="0" fontId="3" fillId="0" borderId="0" xfId="0" applyFont="1"/>
    <xf numFmtId="43" fontId="3" fillId="0" borderId="0" xfId="0" applyNumberFormat="1" applyFont="1"/>
    <xf numFmtId="10" fontId="3" fillId="0" borderId="0" xfId="0" applyNumberFormat="1" applyFont="1"/>
    <xf numFmtId="49" fontId="4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43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49" fontId="6" fillId="3" borderId="2" xfId="3" applyNumberFormat="1" applyFont="1" applyFill="1" applyBorder="1" applyAlignment="1">
      <alignment horizontal="center"/>
    </xf>
    <xf numFmtId="0" fontId="6" fillId="3" borderId="2" xfId="3" applyFont="1" applyFill="1" applyBorder="1" applyAlignment="1">
      <alignment horizontal="center" wrapText="1"/>
    </xf>
    <xf numFmtId="44" fontId="6" fillId="3" borderId="3" xfId="1" applyNumberFormat="1" applyFont="1" applyFill="1" applyBorder="1" applyAlignment="1">
      <alignment horizontal="center" wrapText="1"/>
    </xf>
    <xf numFmtId="43" fontId="6" fillId="3" borderId="3" xfId="1" applyFont="1" applyFill="1" applyBorder="1" applyAlignment="1">
      <alignment horizontal="center" wrapText="1"/>
    </xf>
    <xf numFmtId="164" fontId="6" fillId="3" borderId="3" xfId="3" applyNumberFormat="1" applyFont="1" applyFill="1" applyBorder="1" applyAlignment="1">
      <alignment horizontal="center" wrapText="1"/>
    </xf>
    <xf numFmtId="165" fontId="6" fillId="3" borderId="3" xfId="3" applyNumberFormat="1" applyFont="1" applyFill="1" applyBorder="1" applyAlignment="1">
      <alignment horizontal="center" wrapText="1"/>
    </xf>
    <xf numFmtId="43" fontId="6" fillId="3" borderId="3" xfId="3" applyNumberFormat="1" applyFont="1" applyFill="1" applyBorder="1" applyAlignment="1">
      <alignment horizontal="center" wrapText="1"/>
    </xf>
    <xf numFmtId="0" fontId="6" fillId="3" borderId="3" xfId="3" applyFont="1" applyFill="1" applyBorder="1" applyAlignment="1">
      <alignment horizontal="center" wrapText="1"/>
    </xf>
    <xf numFmtId="166" fontId="6" fillId="3" borderId="3" xfId="3" applyNumberFormat="1" applyFont="1" applyFill="1" applyBorder="1" applyAlignment="1">
      <alignment horizontal="center" wrapText="1"/>
    </xf>
    <xf numFmtId="14" fontId="6" fillId="3" borderId="3" xfId="3" applyNumberFormat="1" applyFont="1" applyFill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10" fontId="8" fillId="0" borderId="0" xfId="0" applyNumberFormat="1" applyFont="1"/>
    <xf numFmtId="49" fontId="8" fillId="0" borderId="0" xfId="0" applyNumberFormat="1" applyFont="1" applyAlignment="1">
      <alignment horizontal="center"/>
    </xf>
    <xf numFmtId="44" fontId="8" fillId="0" borderId="0" xfId="0" applyNumberFormat="1" applyFont="1"/>
    <xf numFmtId="0" fontId="8" fillId="0" borderId="0" xfId="0" applyFont="1" applyAlignment="1">
      <alignment horizontal="center"/>
    </xf>
    <xf numFmtId="14" fontId="8" fillId="0" borderId="0" xfId="0" applyNumberFormat="1" applyFont="1"/>
    <xf numFmtId="49" fontId="8" fillId="0" borderId="0" xfId="0" quotePrefix="1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4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horizontal="center"/>
    </xf>
    <xf numFmtId="166" fontId="3" fillId="0" borderId="0" xfId="0" applyNumberFormat="1" applyFont="1"/>
    <xf numFmtId="0" fontId="9" fillId="0" borderId="0" xfId="4" applyFont="1"/>
    <xf numFmtId="0" fontId="10" fillId="0" borderId="0" xfId="0" applyFont="1" applyAlignment="1">
      <alignment horizontal="left"/>
    </xf>
    <xf numFmtId="168" fontId="3" fillId="0" borderId="0" xfId="0" applyNumberFormat="1" applyFont="1"/>
    <xf numFmtId="0" fontId="11" fillId="0" borderId="0" xfId="4" applyFont="1"/>
    <xf numFmtId="0" fontId="11" fillId="0" borderId="0" xfId="0" applyFont="1" applyAlignment="1">
      <alignment horizontal="left"/>
    </xf>
    <xf numFmtId="168" fontId="11" fillId="0" borderId="0" xfId="0" applyNumberFormat="1" applyFont="1"/>
    <xf numFmtId="166" fontId="11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14" fontId="11" fillId="4" borderId="0" xfId="0" quotePrefix="1" applyNumberFormat="1" applyFont="1" applyFill="1" applyProtection="1">
      <protection locked="0"/>
    </xf>
    <xf numFmtId="0" fontId="11" fillId="0" borderId="0" xfId="0" quotePrefix="1" applyFont="1" applyAlignment="1">
      <alignment horizontal="center"/>
    </xf>
    <xf numFmtId="0" fontId="11" fillId="0" borderId="0" xfId="2" applyNumberFormat="1" applyFont="1" applyFill="1" applyBorder="1" applyAlignment="1">
      <alignment horizontal="center"/>
    </xf>
    <xf numFmtId="2" fontId="3" fillId="0" borderId="0" xfId="0" applyNumberFormat="1" applyFont="1"/>
    <xf numFmtId="0" fontId="3" fillId="0" borderId="1" xfId="0" applyFont="1" applyBorder="1"/>
    <xf numFmtId="0" fontId="13" fillId="0" borderId="0" xfId="0" applyFont="1"/>
    <xf numFmtId="0" fontId="7" fillId="0" borderId="0" xfId="0" applyFont="1"/>
    <xf numFmtId="6" fontId="7" fillId="0" borderId="0" xfId="0" applyNumberFormat="1" applyFont="1"/>
    <xf numFmtId="6" fontId="0" fillId="0" borderId="0" xfId="0" applyNumberFormat="1"/>
    <xf numFmtId="0" fontId="8" fillId="4" borderId="3" xfId="0" quotePrefix="1" applyFont="1" applyFill="1" applyBorder="1" applyAlignment="1" applyProtection="1">
      <alignment horizontal="right"/>
      <protection locked="0"/>
    </xf>
    <xf numFmtId="14" fontId="8" fillId="4" borderId="3" xfId="0" applyNumberFormat="1" applyFont="1" applyFill="1" applyBorder="1" applyProtection="1">
      <protection locked="0"/>
    </xf>
    <xf numFmtId="170" fontId="8" fillId="4" borderId="3" xfId="0" applyNumberFormat="1" applyFont="1" applyFill="1" applyBorder="1" applyProtection="1">
      <protection locked="0"/>
    </xf>
    <xf numFmtId="0" fontId="8" fillId="4" borderId="3" xfId="0" applyFont="1" applyFill="1" applyBorder="1" applyProtection="1">
      <protection locked="0"/>
    </xf>
    <xf numFmtId="166" fontId="8" fillId="0" borderId="0" xfId="0" applyNumberFormat="1" applyFont="1"/>
    <xf numFmtId="164" fontId="8" fillId="0" borderId="0" xfId="0" applyNumberFormat="1" applyFont="1"/>
    <xf numFmtId="167" fontId="8" fillId="0" borderId="0" xfId="0" applyNumberFormat="1" applyFont="1"/>
    <xf numFmtId="175" fontId="3" fillId="0" borderId="0" xfId="0" applyNumberFormat="1" applyFont="1"/>
    <xf numFmtId="175" fontId="8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8" fillId="0" borderId="5" xfId="0" applyFont="1" applyBorder="1"/>
    <xf numFmtId="0" fontId="8" fillId="0" borderId="6" xfId="0" applyFont="1" applyBorder="1"/>
    <xf numFmtId="170" fontId="4" fillId="0" borderId="0" xfId="0" applyNumberFormat="1" applyFont="1"/>
    <xf numFmtId="0" fontId="4" fillId="0" borderId="9" xfId="0" applyFont="1" applyBorder="1"/>
    <xf numFmtId="170" fontId="4" fillId="0" borderId="7" xfId="0" applyNumberFormat="1" applyFont="1" applyBorder="1"/>
    <xf numFmtId="166" fontId="8" fillId="0" borderId="0" xfId="0" applyNumberFormat="1" applyFont="1" applyAlignment="1">
      <alignment horizontal="right"/>
    </xf>
    <xf numFmtId="171" fontId="4" fillId="0" borderId="7" xfId="0" applyNumberFormat="1" applyFont="1" applyBorder="1"/>
    <xf numFmtId="0" fontId="8" fillId="0" borderId="0" xfId="0" applyFont="1" applyAlignment="1">
      <alignment horizontal="right"/>
    </xf>
    <xf numFmtId="0" fontId="17" fillId="0" borderId="0" xfId="0" applyFont="1"/>
    <xf numFmtId="0" fontId="4" fillId="0" borderId="10" xfId="0" applyFont="1" applyBorder="1"/>
    <xf numFmtId="0" fontId="4" fillId="0" borderId="1" xfId="0" applyFont="1" applyBorder="1"/>
    <xf numFmtId="172" fontId="4" fillId="0" borderId="8" xfId="0" applyNumberFormat="1" applyFont="1" applyBorder="1"/>
    <xf numFmtId="173" fontId="8" fillId="0" borderId="0" xfId="0" applyNumberFormat="1" applyFont="1"/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18" fillId="0" borderId="0" xfId="0" applyFont="1"/>
    <xf numFmtId="0" fontId="4" fillId="5" borderId="11" xfId="0" applyFont="1" applyFill="1" applyBorder="1"/>
    <xf numFmtId="0" fontId="8" fillId="5" borderId="12" xfId="0" applyFont="1" applyFill="1" applyBorder="1"/>
    <xf numFmtId="170" fontId="4" fillId="5" borderId="13" xfId="0" applyNumberFormat="1" applyFont="1" applyFill="1" applyBorder="1"/>
    <xf numFmtId="0" fontId="19" fillId="0" borderId="4" xfId="0" applyFont="1" applyBorder="1"/>
    <xf numFmtId="0" fontId="3" fillId="0" borderId="5" xfId="0" applyFont="1" applyBorder="1"/>
    <xf numFmtId="0" fontId="19" fillId="0" borderId="6" xfId="0" applyFont="1" applyBorder="1" applyAlignment="1">
      <alignment horizontal="right"/>
    </xf>
    <xf numFmtId="0" fontId="19" fillId="5" borderId="11" xfId="0" applyFont="1" applyFill="1" applyBorder="1"/>
    <xf numFmtId="0" fontId="3" fillId="5" borderId="14" xfId="0" applyFont="1" applyFill="1" applyBorder="1"/>
    <xf numFmtId="0" fontId="3" fillId="0" borderId="9" xfId="0" applyFont="1" applyBorder="1"/>
    <xf numFmtId="0" fontId="3" fillId="0" borderId="7" xfId="0" applyFont="1" applyBorder="1"/>
    <xf numFmtId="170" fontId="3" fillId="0" borderId="7" xfId="0" applyNumberFormat="1" applyFont="1" applyBorder="1"/>
    <xf numFmtId="0" fontId="3" fillId="0" borderId="0" xfId="0" quotePrefix="1" applyFont="1"/>
    <xf numFmtId="174" fontId="3" fillId="0" borderId="7" xfId="0" applyNumberFormat="1" applyFont="1" applyBorder="1"/>
    <xf numFmtId="172" fontId="3" fillId="0" borderId="8" xfId="0" applyNumberFormat="1" applyFont="1" applyBorder="1"/>
    <xf numFmtId="166" fontId="3" fillId="0" borderId="8" xfId="0" applyNumberFormat="1" applyFont="1" applyBorder="1"/>
    <xf numFmtId="170" fontId="3" fillId="0" borderId="8" xfId="0" applyNumberFormat="1" applyFont="1" applyBorder="1"/>
    <xf numFmtId="0" fontId="19" fillId="0" borderId="0" xfId="0" applyFont="1"/>
    <xf numFmtId="170" fontId="19" fillId="0" borderId="15" xfId="0" applyNumberFormat="1" applyFont="1" applyBorder="1"/>
    <xf numFmtId="0" fontId="19" fillId="5" borderId="16" xfId="0" applyFont="1" applyFill="1" applyBorder="1"/>
    <xf numFmtId="0" fontId="3" fillId="5" borderId="17" xfId="0" applyFont="1" applyFill="1" applyBorder="1"/>
    <xf numFmtId="0" fontId="3" fillId="5" borderId="18" xfId="0" applyFont="1" applyFill="1" applyBorder="1"/>
    <xf numFmtId="2" fontId="3" fillId="0" borderId="7" xfId="0" applyNumberFormat="1" applyFont="1" applyBorder="1"/>
    <xf numFmtId="0" fontId="19" fillId="5" borderId="19" xfId="0" applyFont="1" applyFill="1" applyBorder="1"/>
    <xf numFmtId="0" fontId="19" fillId="5" borderId="20" xfId="0" applyFont="1" applyFill="1" applyBorder="1"/>
    <xf numFmtId="170" fontId="19" fillId="5" borderId="21" xfId="0" applyNumberFormat="1" applyFont="1" applyFill="1" applyBorder="1"/>
    <xf numFmtId="0" fontId="19" fillId="0" borderId="9" xfId="0" applyFont="1" applyBorder="1"/>
    <xf numFmtId="2" fontId="19" fillId="0" borderId="7" xfId="0" applyNumberFormat="1" applyFont="1" applyBorder="1" applyAlignment="1">
      <alignment horizontal="right"/>
    </xf>
    <xf numFmtId="0" fontId="19" fillId="5" borderId="14" xfId="0" applyFont="1" applyFill="1" applyBorder="1"/>
    <xf numFmtId="0" fontId="19" fillId="0" borderId="5" xfId="0" applyFont="1" applyBorder="1"/>
    <xf numFmtId="0" fontId="3" fillId="0" borderId="0" xfId="0" applyFont="1" applyAlignment="1">
      <alignment horizontal="right"/>
    </xf>
    <xf numFmtId="174" fontId="3" fillId="6" borderId="8" xfId="0" applyNumberFormat="1" applyFont="1" applyFill="1" applyBorder="1"/>
    <xf numFmtId="170" fontId="3" fillId="6" borderId="8" xfId="0" applyNumberFormat="1" applyFont="1" applyFill="1" applyBorder="1"/>
    <xf numFmtId="9" fontId="3" fillId="0" borderId="8" xfId="0" applyNumberFormat="1" applyFont="1" applyBorder="1"/>
    <xf numFmtId="0" fontId="19" fillId="5" borderId="12" xfId="0" applyFont="1" applyFill="1" applyBorder="1"/>
    <xf numFmtId="170" fontId="19" fillId="5" borderId="14" xfId="0" applyNumberFormat="1" applyFont="1" applyFill="1" applyBorder="1"/>
    <xf numFmtId="0" fontId="3" fillId="0" borderId="6" xfId="0" applyFont="1" applyBorder="1"/>
    <xf numFmtId="171" fontId="3" fillId="0" borderId="8" xfId="0" applyNumberFormat="1" applyFont="1" applyBorder="1"/>
    <xf numFmtId="0" fontId="3" fillId="0" borderId="8" xfId="0" applyFont="1" applyBorder="1"/>
    <xf numFmtId="166" fontId="3" fillId="0" borderId="7" xfId="0" applyNumberFormat="1" applyFont="1" applyBorder="1"/>
    <xf numFmtId="0" fontId="3" fillId="0" borderId="10" xfId="0" applyFont="1" applyBorder="1"/>
    <xf numFmtId="0" fontId="3" fillId="0" borderId="9" xfId="0" quotePrefix="1" applyFont="1" applyBorder="1"/>
    <xf numFmtId="170" fontId="3" fillId="5" borderId="13" xfId="0" applyNumberFormat="1" applyFont="1" applyFill="1" applyBorder="1"/>
    <xf numFmtId="0" fontId="0" fillId="7" borderId="0" xfId="0" applyFill="1"/>
    <xf numFmtId="0" fontId="7" fillId="0" borderId="0" xfId="0" applyFont="1" applyAlignment="1">
      <alignment horizontal="right"/>
    </xf>
    <xf numFmtId="0" fontId="25" fillId="8" borderId="4" xfId="0" applyFont="1" applyFill="1" applyBorder="1"/>
    <xf numFmtId="0" fontId="25" fillId="8" borderId="5" xfId="0" applyFont="1" applyFill="1" applyBorder="1" applyAlignment="1">
      <alignment horizontal="center"/>
    </xf>
    <xf numFmtId="168" fontId="25" fillId="8" borderId="5" xfId="0" applyNumberFormat="1" applyFont="1" applyFill="1" applyBorder="1" applyAlignment="1">
      <alignment horizontal="center"/>
    </xf>
    <xf numFmtId="166" fontId="25" fillId="8" borderId="5" xfId="0" applyNumberFormat="1" applyFont="1" applyFill="1" applyBorder="1" applyAlignment="1">
      <alignment horizontal="center" wrapText="1"/>
    </xf>
    <xf numFmtId="168" fontId="25" fillId="8" borderId="6" xfId="0" applyNumberFormat="1" applyFont="1" applyFill="1" applyBorder="1" applyAlignment="1">
      <alignment horizontal="center"/>
    </xf>
    <xf numFmtId="0" fontId="11" fillId="0" borderId="22" xfId="4" applyFont="1" applyBorder="1" applyAlignment="1">
      <alignment horizontal="center"/>
    </xf>
    <xf numFmtId="0" fontId="11" fillId="0" borderId="22" xfId="4" applyFont="1" applyBorder="1"/>
    <xf numFmtId="169" fontId="11" fillId="0" borderId="22" xfId="4" applyNumberFormat="1" applyFont="1" applyBorder="1"/>
    <xf numFmtId="165" fontId="11" fillId="0" borderId="22" xfId="4" applyNumberFormat="1" applyFont="1" applyBorder="1"/>
    <xf numFmtId="49" fontId="11" fillId="0" borderId="22" xfId="4" applyNumberFormat="1" applyFont="1" applyBorder="1" applyAlignment="1">
      <alignment horizontal="center"/>
    </xf>
    <xf numFmtId="1" fontId="11" fillId="0" borderId="22" xfId="4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center"/>
    </xf>
  </cellXfs>
  <cellStyles count="15">
    <cellStyle name="Comma" xfId="1" builtinId="3"/>
    <cellStyle name="Comma 2" xfId="7" xr:uid="{64794AD3-FF16-4843-9217-BFFA396069A3}"/>
    <cellStyle name="Comma 2 2" xfId="13" xr:uid="{39324C22-DBF3-4061-A097-BF04AC191E18}"/>
    <cellStyle name="Normal" xfId="0" builtinId="0"/>
    <cellStyle name="Normal 2" xfId="4" xr:uid="{00000000-0005-0000-0000-000002000000}"/>
    <cellStyle name="Normal 2 2" xfId="6" xr:uid="{2D1C7A02-7EC4-4478-B6B7-04349A6AEC6E}"/>
    <cellStyle name="Normal 2 2 2" xfId="9" xr:uid="{F92AD6CB-693B-4A69-A26D-090413A322F5}"/>
    <cellStyle name="Normal 2 3" xfId="14" xr:uid="{7BDEFFC8-A68D-4D67-9DF8-29D14B6EF722}"/>
    <cellStyle name="Normal 3" xfId="10" xr:uid="{1D32AED0-2E90-493F-A705-8943BB3072EC}"/>
    <cellStyle name="Normal 3 2" xfId="12" xr:uid="{3A0AC15D-9AFE-4EE1-857D-0CDE3336BB8E}"/>
    <cellStyle name="Normal 4" xfId="5" xr:uid="{00000000-0005-0000-0000-000003000000}"/>
    <cellStyle name="Normal 5" xfId="11" xr:uid="{2D2D47A1-593E-4F3E-91BE-E7F2AC5F4CBA}"/>
    <cellStyle name="Normal_Sheet1" xfId="3" xr:uid="{00000000-0005-0000-0000-000004000000}"/>
    <cellStyle name="Percent" xfId="2" builtinId="5"/>
    <cellStyle name="Percent 2" xfId="8" xr:uid="{1255FC90-7BE4-4370-9A80-ADC850E4D739}"/>
  </cellStyles>
  <dxfs count="4"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ET-RSFC\WV%202406\DRG\FY2027\2.%20Deliverables\For%20Review\Exhibit%2012%20-%20DRG%20Weights%20RY2027.xlsx" TargetMode="External"/><Relationship Id="rId1" Type="http://schemas.openxmlformats.org/officeDocument/2006/relationships/externalLinkPath" Target="file:///I:\ET-RSFC\WV%202406\DRG\FY2027\2.%20Deliverables\For%20Review\Exhibit%2012%20-%20DRG%20Weights%20RY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nal"/>
      <sheetName val="DRG"/>
      <sheetName val="Volume Change"/>
      <sheetName val="Percent Change"/>
      <sheetName val="Sorted"/>
      <sheetName val="Previous Update"/>
      <sheetName val="Data"/>
    </sheetNames>
    <sheetDataSet>
      <sheetData sheetId="0"/>
      <sheetData sheetId="1">
        <row r="8">
          <cell r="A8" t="str">
            <v>933</v>
          </cell>
          <cell r="B8" t="str">
            <v>EXTENSIVE BURNS OR FULL THICKNESS BURNS WITH MV &gt;96 HOURS WITHOUT SKIN GRAFT</v>
          </cell>
          <cell r="C8">
            <v>1</v>
          </cell>
          <cell r="D8">
            <v>1</v>
          </cell>
          <cell r="E8">
            <v>280911.46999999997</v>
          </cell>
          <cell r="F8">
            <v>0</v>
          </cell>
          <cell r="G8">
            <v>21</v>
          </cell>
          <cell r="I8">
            <v>1</v>
          </cell>
          <cell r="J8">
            <v>280911.46999999997</v>
          </cell>
          <cell r="K8">
            <v>0</v>
          </cell>
          <cell r="L8">
            <v>4.0999999999999996</v>
          </cell>
          <cell r="M8">
            <v>0</v>
          </cell>
          <cell r="N8">
            <v>2.2999999999999998</v>
          </cell>
          <cell r="O8">
            <v>0</v>
          </cell>
          <cell r="P8">
            <v>0</v>
          </cell>
          <cell r="Q8">
            <v>3.4495</v>
          </cell>
          <cell r="S8" t="str">
            <v>M</v>
          </cell>
          <cell r="T8">
            <v>5.1562999999999999</v>
          </cell>
          <cell r="V8" t="str">
            <v>M</v>
          </cell>
          <cell r="W8">
            <v>5.9992000000000001</v>
          </cell>
          <cell r="X8">
            <v>5.0476999999999999</v>
          </cell>
          <cell r="Y8">
            <v>-0.10860000000000003</v>
          </cell>
          <cell r="Z8">
            <v>-0.8429000000000002</v>
          </cell>
          <cell r="AA8">
            <v>-0.140502066942259</v>
          </cell>
        </row>
        <row r="9">
          <cell r="A9" t="str">
            <v>376</v>
          </cell>
          <cell r="B9" t="str">
            <v>DIGESTIVE MALIGNANCY WITHOUT CC/MCC</v>
          </cell>
          <cell r="C9">
            <v>5</v>
          </cell>
          <cell r="D9">
            <v>1</v>
          </cell>
          <cell r="E9">
            <v>74983.16</v>
          </cell>
          <cell r="F9">
            <v>112584.11</v>
          </cell>
          <cell r="G9">
            <v>4</v>
          </cell>
          <cell r="I9">
            <v>5</v>
          </cell>
          <cell r="J9">
            <v>74983.16</v>
          </cell>
          <cell r="K9">
            <v>112584.11</v>
          </cell>
          <cell r="L9">
            <v>2.9</v>
          </cell>
          <cell r="M9">
            <v>1.67</v>
          </cell>
          <cell r="N9">
            <v>2.2999999999999998</v>
          </cell>
          <cell r="O9">
            <v>0</v>
          </cell>
          <cell r="P9">
            <v>1.762</v>
          </cell>
          <cell r="Q9">
            <v>0.87839999999999996</v>
          </cell>
          <cell r="S9" t="str">
            <v>M</v>
          </cell>
          <cell r="T9">
            <v>1.3129999999999999</v>
          </cell>
          <cell r="V9" t="str">
            <v>M</v>
          </cell>
          <cell r="W9">
            <v>1.4238999999999999</v>
          </cell>
          <cell r="X9">
            <v>1.2854000000000001</v>
          </cell>
          <cell r="Y9">
            <v>-2.7599999999999847E-2</v>
          </cell>
          <cell r="Z9">
            <v>-0.1109</v>
          </cell>
          <cell r="AA9">
            <v>-7.7884682913125919E-2</v>
          </cell>
        </row>
        <row r="10">
          <cell r="A10" t="str">
            <v>088</v>
          </cell>
          <cell r="B10" t="str">
            <v>CONCUSSION WITH MCC</v>
          </cell>
          <cell r="C10">
            <v>2</v>
          </cell>
          <cell r="D10">
            <v>0</v>
          </cell>
          <cell r="E10">
            <v>67245.02</v>
          </cell>
          <cell r="F10">
            <v>23798.959999999999</v>
          </cell>
          <cell r="G10">
            <v>6</v>
          </cell>
          <cell r="I10">
            <v>2</v>
          </cell>
          <cell r="J10">
            <v>67245.02</v>
          </cell>
          <cell r="K10">
            <v>23798.959999999999</v>
          </cell>
          <cell r="L10">
            <v>4.4000000000000004</v>
          </cell>
          <cell r="M10">
            <v>0</v>
          </cell>
          <cell r="N10">
            <v>3.3</v>
          </cell>
          <cell r="O10">
            <v>0</v>
          </cell>
          <cell r="P10">
            <v>0</v>
          </cell>
          <cell r="Q10">
            <v>1.4041999999999999</v>
          </cell>
          <cell r="S10" t="str">
            <v>M</v>
          </cell>
          <cell r="T10">
            <v>2.0990000000000002</v>
          </cell>
          <cell r="V10" t="str">
            <v>M</v>
          </cell>
          <cell r="W10">
            <v>2.0825</v>
          </cell>
          <cell r="X10">
            <v>2.0548000000000002</v>
          </cell>
          <cell r="Y10">
            <v>-4.4200000000000017E-2</v>
          </cell>
          <cell r="Z10">
            <v>1.6500000000000181E-2</v>
          </cell>
          <cell r="AA10">
            <v>7.9231692677071697E-3</v>
          </cell>
        </row>
        <row r="11">
          <cell r="A11" t="str">
            <v>503</v>
          </cell>
          <cell r="B11" t="str">
            <v>FOOT PROCEDURES WITH MCC</v>
          </cell>
          <cell r="C11">
            <v>5</v>
          </cell>
          <cell r="D11">
            <v>1</v>
          </cell>
          <cell r="E11">
            <v>119208.08</v>
          </cell>
          <cell r="F11">
            <v>80155.460000000006</v>
          </cell>
          <cell r="G11">
            <v>6.2</v>
          </cell>
          <cell r="I11">
            <v>5</v>
          </cell>
          <cell r="J11">
            <v>119208.08</v>
          </cell>
          <cell r="K11">
            <v>80155.460000000006</v>
          </cell>
          <cell r="L11">
            <v>8.6999999999999993</v>
          </cell>
          <cell r="M11">
            <v>4.66</v>
          </cell>
          <cell r="N11">
            <v>6.9</v>
          </cell>
          <cell r="O11">
            <v>0</v>
          </cell>
          <cell r="P11">
            <v>2.8012000000000001</v>
          </cell>
          <cell r="Q11">
            <v>2.7317999999999998</v>
          </cell>
          <cell r="S11" t="str">
            <v>M</v>
          </cell>
          <cell r="T11">
            <v>4.0834999999999999</v>
          </cell>
          <cell r="V11" t="str">
            <v>M</v>
          </cell>
          <cell r="W11">
            <v>4.2998000000000003</v>
          </cell>
          <cell r="X11">
            <v>3.9973999999999998</v>
          </cell>
          <cell r="Y11">
            <v>-8.6100000000000065E-2</v>
          </cell>
          <cell r="Z11">
            <v>-0.21630000000000038</v>
          </cell>
          <cell r="AA11">
            <v>-5.0304665333271402E-2</v>
          </cell>
        </row>
        <row r="12">
          <cell r="A12" t="str">
            <v>823</v>
          </cell>
          <cell r="B12" t="str">
            <v>LYMPHOMA AND NON-ACUTE LEUKEMIA WITH OTHER PROCEDURES WITH MCC</v>
          </cell>
          <cell r="C12">
            <v>11</v>
          </cell>
          <cell r="D12">
            <v>0</v>
          </cell>
          <cell r="E12">
            <v>209815.63</v>
          </cell>
          <cell r="F12">
            <v>141591.28</v>
          </cell>
          <cell r="G12">
            <v>18.45</v>
          </cell>
          <cell r="I12">
            <v>10</v>
          </cell>
          <cell r="J12">
            <v>177967.83</v>
          </cell>
          <cell r="K12">
            <v>104382.9</v>
          </cell>
          <cell r="L12">
            <v>16.3</v>
          </cell>
          <cell r="M12">
            <v>14.25</v>
          </cell>
          <cell r="N12">
            <v>10.76</v>
          </cell>
          <cell r="O12">
            <v>1</v>
          </cell>
          <cell r="P12">
            <v>4.1818999999999997</v>
          </cell>
          <cell r="Q12">
            <v>4.1158999999999999</v>
          </cell>
          <cell r="S12" t="str">
            <v>A</v>
          </cell>
          <cell r="T12">
            <v>6.1524000000000001</v>
          </cell>
          <cell r="V12" t="str">
            <v>M</v>
          </cell>
          <cell r="W12">
            <v>7.0631000000000004</v>
          </cell>
          <cell r="X12">
            <v>6.0228000000000002</v>
          </cell>
          <cell r="Y12">
            <v>-0.12959999999999994</v>
          </cell>
          <cell r="Z12">
            <v>-0.91070000000000029</v>
          </cell>
          <cell r="AA12">
            <v>-0.12893771856550243</v>
          </cell>
        </row>
        <row r="13">
          <cell r="A13" t="str">
            <v>664</v>
          </cell>
          <cell r="B13" t="str">
            <v>MINOR BLADDER PROCEDURES WITHOUT CC/MCC</v>
          </cell>
          <cell r="C13">
            <v>2</v>
          </cell>
          <cell r="D13">
            <v>0</v>
          </cell>
          <cell r="E13">
            <v>52293.67</v>
          </cell>
          <cell r="F13">
            <v>13077.07</v>
          </cell>
          <cell r="G13">
            <v>1</v>
          </cell>
          <cell r="I13">
            <v>2</v>
          </cell>
          <cell r="J13">
            <v>52293.67</v>
          </cell>
          <cell r="K13">
            <v>13077.07</v>
          </cell>
          <cell r="L13">
            <v>2.4</v>
          </cell>
          <cell r="M13">
            <v>0</v>
          </cell>
          <cell r="N13">
            <v>1.9</v>
          </cell>
          <cell r="O13">
            <v>0</v>
          </cell>
          <cell r="P13">
            <v>0</v>
          </cell>
          <cell r="Q13">
            <v>1.0283</v>
          </cell>
          <cell r="S13" t="str">
            <v>M</v>
          </cell>
          <cell r="T13">
            <v>1.5370999999999999</v>
          </cell>
          <cell r="V13" t="str">
            <v>M</v>
          </cell>
          <cell r="W13">
            <v>1.6127</v>
          </cell>
          <cell r="X13">
            <v>1.5046999999999999</v>
          </cell>
          <cell r="Y13">
            <v>-3.2399999999999984E-2</v>
          </cell>
          <cell r="Z13">
            <v>-7.5600000000000112E-2</v>
          </cell>
          <cell r="AA13">
            <v>-4.6877906616233714E-2</v>
          </cell>
        </row>
        <row r="14">
          <cell r="A14" t="str">
            <v>934</v>
          </cell>
          <cell r="B14" t="str">
            <v>FULL THICKNESS BURN WITHOUT SKIN GRAFT OR INHALATION INJURY</v>
          </cell>
          <cell r="C14">
            <v>9</v>
          </cell>
          <cell r="D14">
            <v>1</v>
          </cell>
          <cell r="E14">
            <v>85665.97</v>
          </cell>
          <cell r="F14">
            <v>61129.89</v>
          </cell>
          <cell r="G14">
            <v>7.22</v>
          </cell>
          <cell r="I14">
            <v>9</v>
          </cell>
          <cell r="J14">
            <v>85665.97</v>
          </cell>
          <cell r="K14">
            <v>61129.89</v>
          </cell>
          <cell r="L14">
            <v>6.7</v>
          </cell>
          <cell r="M14">
            <v>4.5199999999999996</v>
          </cell>
          <cell r="N14">
            <v>4.4000000000000004</v>
          </cell>
          <cell r="O14">
            <v>0</v>
          </cell>
          <cell r="P14">
            <v>2.0129999999999999</v>
          </cell>
          <cell r="Q14">
            <v>1.9581</v>
          </cell>
          <cell r="S14" t="str">
            <v>M</v>
          </cell>
          <cell r="T14">
            <v>2.927</v>
          </cell>
          <cell r="V14" t="str">
            <v>M</v>
          </cell>
          <cell r="W14">
            <v>3.4056000000000002</v>
          </cell>
          <cell r="X14">
            <v>2.8653</v>
          </cell>
          <cell r="Y14">
            <v>-6.1700000000000088E-2</v>
          </cell>
          <cell r="Z14">
            <v>-0.47860000000000014</v>
          </cell>
          <cell r="AA14">
            <v>-0.1405332393704487</v>
          </cell>
        </row>
        <row r="15">
          <cell r="A15" t="str">
            <v>410</v>
          </cell>
          <cell r="B15" t="str">
            <v>BILIARY TRACT PROCEDURES EXCEPT ONLY CHOLECYSTECTOMY WITH OR WITHOUT C.D.E. WITHOUT CC/MCC</v>
          </cell>
          <cell r="C15">
            <v>4</v>
          </cell>
          <cell r="D15">
            <v>1</v>
          </cell>
          <cell r="E15">
            <v>71715.679999999993</v>
          </cell>
          <cell r="F15">
            <v>41135.949999999997</v>
          </cell>
          <cell r="G15">
            <v>5.5</v>
          </cell>
          <cell r="I15">
            <v>4</v>
          </cell>
          <cell r="J15">
            <v>71715.679999999993</v>
          </cell>
          <cell r="K15">
            <v>41135.949999999997</v>
          </cell>
          <cell r="L15">
            <v>3.6</v>
          </cell>
          <cell r="M15">
            <v>2.06</v>
          </cell>
          <cell r="N15">
            <v>3.1</v>
          </cell>
          <cell r="O15">
            <v>0</v>
          </cell>
          <cell r="P15">
            <v>1.6852</v>
          </cell>
          <cell r="Q15">
            <v>1.7376</v>
          </cell>
          <cell r="S15" t="str">
            <v>M</v>
          </cell>
          <cell r="T15">
            <v>2.5973999999999999</v>
          </cell>
          <cell r="V15" t="str">
            <v>M</v>
          </cell>
          <cell r="W15">
            <v>2.4459</v>
          </cell>
          <cell r="X15">
            <v>2.5426000000000002</v>
          </cell>
          <cell r="Y15">
            <v>-5.4799999999999738E-2</v>
          </cell>
          <cell r="Z15">
            <v>0.15149999999999997</v>
          </cell>
          <cell r="AA15">
            <v>6.1940390040475884E-2</v>
          </cell>
        </row>
        <row r="16">
          <cell r="A16" t="str">
            <v>058</v>
          </cell>
          <cell r="B16" t="str">
            <v>MULTIPLE SCLEROSIS AND CEREBELLAR ATAXIA WITH MCC</v>
          </cell>
          <cell r="C16">
            <v>1</v>
          </cell>
          <cell r="D16">
            <v>0</v>
          </cell>
          <cell r="E16">
            <v>64135.54</v>
          </cell>
          <cell r="F16">
            <v>0</v>
          </cell>
          <cell r="G16">
            <v>6</v>
          </cell>
          <cell r="I16">
            <v>1</v>
          </cell>
          <cell r="J16">
            <v>64135.54</v>
          </cell>
          <cell r="K16">
            <v>0</v>
          </cell>
          <cell r="L16">
            <v>6.9</v>
          </cell>
          <cell r="M16">
            <v>0</v>
          </cell>
          <cell r="N16">
            <v>5</v>
          </cell>
          <cell r="O16">
            <v>0</v>
          </cell>
          <cell r="P16">
            <v>0</v>
          </cell>
          <cell r="Q16">
            <v>1.8139000000000001</v>
          </cell>
          <cell r="S16" t="str">
            <v>M</v>
          </cell>
          <cell r="T16">
            <v>2.7113999999999998</v>
          </cell>
          <cell r="V16" t="str">
            <v>M</v>
          </cell>
          <cell r="W16">
            <v>2.6335999999999999</v>
          </cell>
          <cell r="X16">
            <v>2.6543000000000001</v>
          </cell>
          <cell r="Y16">
            <v>-5.7099999999999707E-2</v>
          </cell>
          <cell r="Z16">
            <v>7.7799999999999869E-2</v>
          </cell>
          <cell r="AA16">
            <v>2.9541312272174922E-2</v>
          </cell>
        </row>
        <row r="17">
          <cell r="A17" t="str">
            <v>711</v>
          </cell>
          <cell r="B17" t="str">
            <v>TESTES PROCEDURES WITH CC/MCC</v>
          </cell>
          <cell r="C17">
            <v>10</v>
          </cell>
          <cell r="D17">
            <v>0</v>
          </cell>
          <cell r="E17">
            <v>184423.94</v>
          </cell>
          <cell r="F17">
            <v>304490.27</v>
          </cell>
          <cell r="G17">
            <v>13.7</v>
          </cell>
          <cell r="I17">
            <v>9</v>
          </cell>
          <cell r="J17">
            <v>87123.58</v>
          </cell>
          <cell r="K17">
            <v>91336.3</v>
          </cell>
          <cell r="L17">
            <v>6.5</v>
          </cell>
          <cell r="M17">
            <v>8.0299999999999994</v>
          </cell>
          <cell r="N17">
            <v>4.5</v>
          </cell>
          <cell r="O17">
            <v>0</v>
          </cell>
          <cell r="P17">
            <v>2.0472000000000001</v>
          </cell>
          <cell r="Q17">
            <v>1.9226000000000001</v>
          </cell>
          <cell r="S17" t="str">
            <v>M</v>
          </cell>
          <cell r="T17">
            <v>2.8738999999999999</v>
          </cell>
          <cell r="V17" t="str">
            <v>AO</v>
          </cell>
          <cell r="W17">
            <v>2.1131000000000002</v>
          </cell>
          <cell r="X17">
            <v>2.8132999999999999</v>
          </cell>
          <cell r="Y17">
            <v>-6.0599999999999987E-2</v>
          </cell>
          <cell r="Z17">
            <v>0.7607999999999997</v>
          </cell>
          <cell r="AA17">
            <v>0.36003975202309385</v>
          </cell>
        </row>
        <row r="18">
          <cell r="A18" t="str">
            <v>067</v>
          </cell>
          <cell r="B18" t="str">
            <v>PRECEREBRAL OCCLUSION WITHOUT INFARCTION WITH MCC</v>
          </cell>
          <cell r="C18">
            <v>1</v>
          </cell>
          <cell r="D18">
            <v>0</v>
          </cell>
          <cell r="E18">
            <v>73475.47</v>
          </cell>
          <cell r="F18">
            <v>0</v>
          </cell>
          <cell r="G18">
            <v>1</v>
          </cell>
          <cell r="I18">
            <v>1</v>
          </cell>
          <cell r="J18">
            <v>73475.47</v>
          </cell>
          <cell r="K18">
            <v>0</v>
          </cell>
          <cell r="L18">
            <v>4.5</v>
          </cell>
          <cell r="M18">
            <v>0</v>
          </cell>
          <cell r="N18">
            <v>3.4</v>
          </cell>
          <cell r="O18">
            <v>0</v>
          </cell>
          <cell r="P18">
            <v>0</v>
          </cell>
          <cell r="Q18">
            <v>1.4058999999999999</v>
          </cell>
          <cell r="S18" t="str">
            <v>M</v>
          </cell>
          <cell r="T18">
            <v>2.1015000000000001</v>
          </cell>
          <cell r="V18" t="str">
            <v>M</v>
          </cell>
          <cell r="W18">
            <v>2.2627000000000002</v>
          </cell>
          <cell r="X18">
            <v>2.0573000000000001</v>
          </cell>
          <cell r="Y18">
            <v>-4.4200000000000017E-2</v>
          </cell>
          <cell r="Z18">
            <v>-0.16120000000000001</v>
          </cell>
          <cell r="AA18">
            <v>-7.1242321120784907E-2</v>
          </cell>
        </row>
        <row r="19">
          <cell r="A19" t="str">
            <v>307</v>
          </cell>
          <cell r="B19" t="str">
            <v>CARDIAC CONGENITAL AND VALVULAR DISORDERS WITHOUT MCC</v>
          </cell>
          <cell r="C19">
            <v>16</v>
          </cell>
          <cell r="D19">
            <v>1</v>
          </cell>
          <cell r="E19">
            <v>88060.03</v>
          </cell>
          <cell r="F19">
            <v>114840.85</v>
          </cell>
          <cell r="G19">
            <v>5.13</v>
          </cell>
          <cell r="I19">
            <v>15</v>
          </cell>
          <cell r="J19">
            <v>67530.36</v>
          </cell>
          <cell r="K19">
            <v>85581.34</v>
          </cell>
          <cell r="L19">
            <v>4.4000000000000004</v>
          </cell>
          <cell r="M19">
            <v>4.8099999999999996</v>
          </cell>
          <cell r="N19">
            <v>2.69</v>
          </cell>
          <cell r="O19">
            <v>1</v>
          </cell>
          <cell r="P19">
            <v>1.5868</v>
          </cell>
          <cell r="Q19">
            <v>1.036</v>
          </cell>
          <cell r="S19" t="str">
            <v>AP</v>
          </cell>
          <cell r="T19">
            <v>1.5486</v>
          </cell>
          <cell r="V19" t="str">
            <v>AO</v>
          </cell>
          <cell r="W19">
            <v>1.0236000000000001</v>
          </cell>
          <cell r="X19">
            <v>1.516</v>
          </cell>
          <cell r="Y19">
            <v>-3.2599999999999962E-2</v>
          </cell>
          <cell r="Z19">
            <v>0.52499999999999991</v>
          </cell>
          <cell r="AA19">
            <v>0.51289566236811246</v>
          </cell>
        </row>
        <row r="20">
          <cell r="A20" t="str">
            <v>573</v>
          </cell>
          <cell r="B20" t="str">
            <v>SKIN GRAFT FOR SKIN ULCER OR CELLULITIS WITH MCC</v>
          </cell>
          <cell r="C20">
            <v>5</v>
          </cell>
          <cell r="D20">
            <v>0</v>
          </cell>
          <cell r="E20">
            <v>278258.15999999997</v>
          </cell>
          <cell r="F20">
            <v>179749.03</v>
          </cell>
          <cell r="G20">
            <v>36.4</v>
          </cell>
          <cell r="I20">
            <v>5</v>
          </cell>
          <cell r="J20">
            <v>278258.15999999997</v>
          </cell>
          <cell r="K20">
            <v>179749.03</v>
          </cell>
          <cell r="L20">
            <v>16.100000000000001</v>
          </cell>
          <cell r="M20">
            <v>13.09</v>
          </cell>
          <cell r="N20">
            <v>12</v>
          </cell>
          <cell r="O20">
            <v>0</v>
          </cell>
          <cell r="P20">
            <v>6.5385999999999997</v>
          </cell>
          <cell r="Q20">
            <v>6.2545000000000002</v>
          </cell>
          <cell r="S20" t="str">
            <v>M</v>
          </cell>
          <cell r="T20">
            <v>9.3491999999999997</v>
          </cell>
          <cell r="V20" t="str">
            <v>M</v>
          </cell>
          <cell r="W20">
            <v>10.0928</v>
          </cell>
          <cell r="X20">
            <v>9.1522000000000006</v>
          </cell>
          <cell r="Y20">
            <v>-0.19699999999999918</v>
          </cell>
          <cell r="Z20">
            <v>-0.7436000000000007</v>
          </cell>
          <cell r="AA20">
            <v>-7.3676284083703303E-2</v>
          </cell>
        </row>
        <row r="21">
          <cell r="A21" t="str">
            <v>420</v>
          </cell>
          <cell r="B21" t="str">
            <v>HEPATOBILIARY DIAGNOSTIC PROCEDURES WITH MCC</v>
          </cell>
          <cell r="C21">
            <v>3</v>
          </cell>
          <cell r="D21">
            <v>2</v>
          </cell>
          <cell r="E21">
            <v>106389.26</v>
          </cell>
          <cell r="F21">
            <v>62505.120000000003</v>
          </cell>
          <cell r="G21">
            <v>11.33</v>
          </cell>
          <cell r="I21">
            <v>3</v>
          </cell>
          <cell r="J21">
            <v>106389.26</v>
          </cell>
          <cell r="K21">
            <v>62505.120000000003</v>
          </cell>
          <cell r="L21">
            <v>8.6999999999999993</v>
          </cell>
          <cell r="M21">
            <v>3.68</v>
          </cell>
          <cell r="N21">
            <v>6.5</v>
          </cell>
          <cell r="O21">
            <v>0</v>
          </cell>
          <cell r="P21">
            <v>2.5</v>
          </cell>
          <cell r="Q21">
            <v>3.0179999999999998</v>
          </cell>
          <cell r="S21" t="str">
            <v>M</v>
          </cell>
          <cell r="T21">
            <v>4.5113000000000003</v>
          </cell>
          <cell r="V21" t="str">
            <v>M</v>
          </cell>
          <cell r="W21">
            <v>5.2488999999999999</v>
          </cell>
          <cell r="X21">
            <v>4.4161999999999999</v>
          </cell>
          <cell r="Y21">
            <v>-9.5100000000000406E-2</v>
          </cell>
          <cell r="Z21">
            <v>-0.73759999999999959</v>
          </cell>
          <cell r="AA21">
            <v>-0.14052468136180907</v>
          </cell>
        </row>
        <row r="22">
          <cell r="A22" t="str">
            <v>148</v>
          </cell>
          <cell r="B22" t="str">
            <v>EAR, NOSE, MOUTH AND THROAT MALIGNANCY WITHOUT CC/MCC</v>
          </cell>
          <cell r="C22">
            <v>3</v>
          </cell>
          <cell r="D22">
            <v>0</v>
          </cell>
          <cell r="E22">
            <v>25693.61</v>
          </cell>
          <cell r="F22">
            <v>15483.35</v>
          </cell>
          <cell r="G22">
            <v>2.33</v>
          </cell>
          <cell r="I22">
            <v>3</v>
          </cell>
          <cell r="J22">
            <v>25693.61</v>
          </cell>
          <cell r="K22">
            <v>15483.35</v>
          </cell>
          <cell r="L22">
            <v>3</v>
          </cell>
          <cell r="M22">
            <v>1.89</v>
          </cell>
          <cell r="N22">
            <v>2.2000000000000002</v>
          </cell>
          <cell r="O22">
            <v>0</v>
          </cell>
          <cell r="P22">
            <v>0.6038</v>
          </cell>
          <cell r="Q22">
            <v>0.62239999999999995</v>
          </cell>
          <cell r="S22" t="str">
            <v>MO</v>
          </cell>
          <cell r="T22">
            <v>0.9304</v>
          </cell>
          <cell r="V22" t="str">
            <v>M</v>
          </cell>
          <cell r="W22">
            <v>1.228</v>
          </cell>
          <cell r="X22">
            <v>0.91080000000000005</v>
          </cell>
          <cell r="Y22">
            <v>-1.9599999999999951E-2</v>
          </cell>
          <cell r="Z22">
            <v>-0.29759999999999998</v>
          </cell>
          <cell r="AA22">
            <v>-0.24234527687296414</v>
          </cell>
        </row>
        <row r="23">
          <cell r="A23" t="str">
            <v>537</v>
          </cell>
          <cell r="B23" t="str">
            <v>SPRAINS, STRAINS, AND DISLOCATIONS OF HIP, PELVIS AND THIGH WITH CC/MCC</v>
          </cell>
          <cell r="C23">
            <v>3</v>
          </cell>
          <cell r="D23">
            <v>0</v>
          </cell>
          <cell r="E23">
            <v>26229.87</v>
          </cell>
          <cell r="F23">
            <v>4103.76</v>
          </cell>
          <cell r="G23">
            <v>2.33</v>
          </cell>
          <cell r="I23">
            <v>3</v>
          </cell>
          <cell r="J23">
            <v>26229.87</v>
          </cell>
          <cell r="K23">
            <v>4103.76</v>
          </cell>
          <cell r="L23">
            <v>3.8</v>
          </cell>
          <cell r="M23">
            <v>0.47</v>
          </cell>
          <cell r="N23">
            <v>3.1</v>
          </cell>
          <cell r="O23">
            <v>0</v>
          </cell>
          <cell r="P23">
            <v>0.61639999999999995</v>
          </cell>
          <cell r="Q23">
            <v>0.90039999999999998</v>
          </cell>
          <cell r="S23" t="str">
            <v>M</v>
          </cell>
          <cell r="T23">
            <v>1.3459000000000001</v>
          </cell>
          <cell r="V23" t="str">
            <v>M</v>
          </cell>
          <cell r="W23">
            <v>1.4702</v>
          </cell>
          <cell r="X23">
            <v>1.3176000000000001</v>
          </cell>
          <cell r="Y23">
            <v>-2.8299999999999992E-2</v>
          </cell>
          <cell r="Z23">
            <v>-0.12429999999999986</v>
          </cell>
          <cell r="AA23">
            <v>-8.4546320228540237E-2</v>
          </cell>
        </row>
        <row r="24">
          <cell r="A24" t="str">
            <v>913</v>
          </cell>
          <cell r="B24" t="str">
            <v>TRAUMATIC INJURY WITH MCC</v>
          </cell>
          <cell r="C24">
            <v>8</v>
          </cell>
          <cell r="D24">
            <v>1</v>
          </cell>
          <cell r="E24">
            <v>42183.68</v>
          </cell>
          <cell r="F24">
            <v>23532.93</v>
          </cell>
          <cell r="G24">
            <v>5</v>
          </cell>
          <cell r="I24">
            <v>8</v>
          </cell>
          <cell r="J24">
            <v>42183.68</v>
          </cell>
          <cell r="K24">
            <v>23532.93</v>
          </cell>
          <cell r="L24">
            <v>5.2</v>
          </cell>
          <cell r="M24">
            <v>3.32</v>
          </cell>
          <cell r="N24">
            <v>3.7</v>
          </cell>
          <cell r="O24">
            <v>0</v>
          </cell>
          <cell r="P24">
            <v>0.99119999999999997</v>
          </cell>
          <cell r="Q24">
            <v>1.5204</v>
          </cell>
          <cell r="S24" t="str">
            <v>M</v>
          </cell>
          <cell r="T24">
            <v>2.2726999999999999</v>
          </cell>
          <cell r="V24" t="str">
            <v>M</v>
          </cell>
          <cell r="W24">
            <v>2.5182000000000002</v>
          </cell>
          <cell r="X24">
            <v>2.2248000000000001</v>
          </cell>
          <cell r="Y24">
            <v>-4.7899999999999832E-2</v>
          </cell>
          <cell r="Z24">
            <v>-0.24550000000000027</v>
          </cell>
          <cell r="AA24">
            <v>-9.7490270828369571E-2</v>
          </cell>
        </row>
        <row r="25">
          <cell r="A25" t="str">
            <v>726</v>
          </cell>
          <cell r="B25" t="str">
            <v>BENIGN PROSTATIC HYPERTROPHY WITHOUT MCC</v>
          </cell>
          <cell r="C25">
            <v>4</v>
          </cell>
          <cell r="D25">
            <v>0</v>
          </cell>
          <cell r="E25">
            <v>26382.66</v>
          </cell>
          <cell r="F25">
            <v>9489.7000000000007</v>
          </cell>
          <cell r="G25">
            <v>3</v>
          </cell>
          <cell r="I25">
            <v>4</v>
          </cell>
          <cell r="J25">
            <v>26382.66</v>
          </cell>
          <cell r="K25">
            <v>9489.7000000000007</v>
          </cell>
          <cell r="L25">
            <v>3.1</v>
          </cell>
          <cell r="M25">
            <v>1</v>
          </cell>
          <cell r="N25">
            <v>2.5</v>
          </cell>
          <cell r="O25">
            <v>0</v>
          </cell>
          <cell r="P25">
            <v>0.61990000000000001</v>
          </cell>
          <cell r="Q25">
            <v>0.71350000000000002</v>
          </cell>
          <cell r="S25" t="str">
            <v>M</v>
          </cell>
          <cell r="T25">
            <v>1.0665</v>
          </cell>
          <cell r="V25" t="str">
            <v>M</v>
          </cell>
          <cell r="W25">
            <v>1.1123000000000001</v>
          </cell>
          <cell r="X25">
            <v>1.0441</v>
          </cell>
          <cell r="Y25">
            <v>-2.2399999999999975E-2</v>
          </cell>
          <cell r="Z25">
            <v>-4.5800000000000063E-2</v>
          </cell>
          <cell r="AA25">
            <v>-4.1175941742335756E-2</v>
          </cell>
        </row>
        <row r="26">
          <cell r="A26" t="str">
            <v>940</v>
          </cell>
          <cell r="B26" t="str">
            <v>O.R. PROCEDURES WITH DIAGNOSES OF OTHER CONTACT WITH HEALTH SERVICES WITH CC</v>
          </cell>
          <cell r="C26">
            <v>16</v>
          </cell>
          <cell r="D26">
            <v>0</v>
          </cell>
          <cell r="E26">
            <v>148172.79999999999</v>
          </cell>
          <cell r="F26">
            <v>121337.4</v>
          </cell>
          <cell r="G26">
            <v>11.13</v>
          </cell>
          <cell r="I26">
            <v>15</v>
          </cell>
          <cell r="J26">
            <v>125144.41</v>
          </cell>
          <cell r="K26">
            <v>84966.87</v>
          </cell>
          <cell r="L26">
            <v>9.1999999999999993</v>
          </cell>
          <cell r="M26">
            <v>12.56</v>
          </cell>
          <cell r="N26">
            <v>4.5</v>
          </cell>
          <cell r="O26">
            <v>1</v>
          </cell>
          <cell r="P26">
            <v>2.9407000000000001</v>
          </cell>
          <cell r="Q26">
            <v>2.8942999999999999</v>
          </cell>
          <cell r="S26" t="str">
            <v>A</v>
          </cell>
          <cell r="T26">
            <v>4.3263999999999996</v>
          </cell>
          <cell r="V26" t="str">
            <v>A</v>
          </cell>
          <cell r="W26">
            <v>2.77</v>
          </cell>
          <cell r="X26">
            <v>4.2351999999999999</v>
          </cell>
          <cell r="Y26">
            <v>-9.1199999999999726E-2</v>
          </cell>
          <cell r="Z26">
            <v>1.5563999999999996</v>
          </cell>
          <cell r="AA26">
            <v>0.56187725631768937</v>
          </cell>
        </row>
        <row r="27">
          <cell r="A27" t="str">
            <v>886</v>
          </cell>
          <cell r="B27" t="str">
            <v>BEHAVIORAL AND DEVELOPMENTAL DISORDERS</v>
          </cell>
          <cell r="C27">
            <v>10</v>
          </cell>
          <cell r="D27">
            <v>3</v>
          </cell>
          <cell r="E27">
            <v>30548.83</v>
          </cell>
          <cell r="F27">
            <v>25633.05</v>
          </cell>
          <cell r="G27">
            <v>3.5</v>
          </cell>
          <cell r="I27">
            <v>9</v>
          </cell>
          <cell r="J27">
            <v>23100.31</v>
          </cell>
          <cell r="K27">
            <v>13238.39</v>
          </cell>
          <cell r="L27">
            <v>12</v>
          </cell>
          <cell r="M27">
            <v>1.94</v>
          </cell>
          <cell r="N27">
            <v>5.0999999999999996</v>
          </cell>
          <cell r="O27">
            <v>0</v>
          </cell>
          <cell r="P27">
            <v>0.54279999999999995</v>
          </cell>
          <cell r="Q27">
            <v>1.8383</v>
          </cell>
          <cell r="S27" t="str">
            <v>M</v>
          </cell>
          <cell r="T27">
            <v>2.7479</v>
          </cell>
          <cell r="V27" t="str">
            <v>A</v>
          </cell>
          <cell r="W27">
            <v>0.52790000000000004</v>
          </cell>
          <cell r="X27">
            <v>2.69</v>
          </cell>
          <cell r="Y27">
            <v>-5.7900000000000063E-2</v>
          </cell>
          <cell r="Z27">
            <v>2.2199999999999998</v>
          </cell>
          <cell r="AA27">
            <v>4.205341920818336</v>
          </cell>
        </row>
        <row r="28">
          <cell r="A28" t="str">
            <v>209</v>
          </cell>
          <cell r="B28" t="str">
            <v>COMPLEX AORTIC ARCH PROCEDURES</v>
          </cell>
          <cell r="C28">
            <v>2</v>
          </cell>
          <cell r="D28">
            <v>0</v>
          </cell>
          <cell r="E28">
            <v>349835.3</v>
          </cell>
          <cell r="F28">
            <v>136075.73000000001</v>
          </cell>
          <cell r="G28">
            <v>11</v>
          </cell>
          <cell r="I28">
            <v>2</v>
          </cell>
          <cell r="J28">
            <v>349835.3</v>
          </cell>
          <cell r="K28">
            <v>136075.73000000001</v>
          </cell>
          <cell r="L28">
            <v>9.3000000000000007</v>
          </cell>
          <cell r="M28">
            <v>3</v>
          </cell>
          <cell r="N28">
            <v>6</v>
          </cell>
          <cell r="O28">
            <v>0</v>
          </cell>
          <cell r="P28">
            <v>0</v>
          </cell>
          <cell r="Q28">
            <v>11.3345</v>
          </cell>
          <cell r="S28" t="str">
            <v>M</v>
          </cell>
          <cell r="T28">
            <v>16.942799999999998</v>
          </cell>
          <cell r="V28" t="str">
            <v>M</v>
          </cell>
          <cell r="W28">
            <v>17.4373</v>
          </cell>
          <cell r="X28">
            <v>16.585799999999999</v>
          </cell>
          <cell r="Y28">
            <v>-0.35699999999999932</v>
          </cell>
          <cell r="Z28">
            <v>-0.49450000000000216</v>
          </cell>
          <cell r="AA28">
            <v>-2.8358748200696331E-2</v>
          </cell>
        </row>
        <row r="29">
          <cell r="A29" t="str">
            <v>550</v>
          </cell>
          <cell r="B29" t="str">
            <v>SEPTIC ARTHRITIS WITHOUT CC/MCC</v>
          </cell>
          <cell r="C29">
            <v>10</v>
          </cell>
          <cell r="D29">
            <v>0</v>
          </cell>
          <cell r="E29">
            <v>41896.129999999997</v>
          </cell>
          <cell r="F29">
            <v>26278.57</v>
          </cell>
          <cell r="G29">
            <v>5.9</v>
          </cell>
          <cell r="I29">
            <v>10</v>
          </cell>
          <cell r="J29">
            <v>41896.129999999997</v>
          </cell>
          <cell r="K29">
            <v>26278.57</v>
          </cell>
          <cell r="L29">
            <v>5.9</v>
          </cell>
          <cell r="M29">
            <v>5.3</v>
          </cell>
          <cell r="N29">
            <v>4.18</v>
          </cell>
          <cell r="O29">
            <v>1</v>
          </cell>
          <cell r="P29">
            <v>0.98450000000000004</v>
          </cell>
          <cell r="Q29">
            <v>0.71330000000000005</v>
          </cell>
          <cell r="S29" t="str">
            <v>AP</v>
          </cell>
          <cell r="T29">
            <v>1.0662</v>
          </cell>
          <cell r="V29" t="str">
            <v>A</v>
          </cell>
          <cell r="W29">
            <v>0.96560000000000001</v>
          </cell>
          <cell r="X29">
            <v>1.0438000000000001</v>
          </cell>
          <cell r="Y29">
            <v>-2.2399999999999975E-2</v>
          </cell>
          <cell r="Z29">
            <v>0.10060000000000002</v>
          </cell>
          <cell r="AA29">
            <v>0.10418392709196357</v>
          </cell>
        </row>
        <row r="30">
          <cell r="A30" t="str">
            <v>955</v>
          </cell>
          <cell r="B30" t="str">
            <v>CRANIOTOMY FOR MULTIPLE SIGNIFICANT TRAUMA</v>
          </cell>
          <cell r="C30">
            <v>9</v>
          </cell>
          <cell r="D30">
            <v>3</v>
          </cell>
          <cell r="E30">
            <v>403840.17</v>
          </cell>
          <cell r="F30">
            <v>236012.88</v>
          </cell>
          <cell r="G30">
            <v>16.89</v>
          </cell>
          <cell r="I30">
            <v>9</v>
          </cell>
          <cell r="J30">
            <v>403840.17</v>
          </cell>
          <cell r="K30">
            <v>236012.88</v>
          </cell>
          <cell r="L30">
            <v>12.1</v>
          </cell>
          <cell r="M30">
            <v>8.94</v>
          </cell>
          <cell r="N30">
            <v>8</v>
          </cell>
          <cell r="O30">
            <v>0</v>
          </cell>
          <cell r="P30">
            <v>9.4894999999999996</v>
          </cell>
          <cell r="Q30">
            <v>6.4227999999999996</v>
          </cell>
          <cell r="S30" t="str">
            <v>M</v>
          </cell>
          <cell r="T30">
            <v>9.6007999999999996</v>
          </cell>
          <cell r="V30" t="str">
            <v>A</v>
          </cell>
          <cell r="W30">
            <v>9.3388000000000009</v>
          </cell>
          <cell r="X30">
            <v>9.3985000000000003</v>
          </cell>
          <cell r="Y30">
            <v>-0.20229999999999926</v>
          </cell>
          <cell r="Z30">
            <v>0.26199999999999868</v>
          </cell>
          <cell r="AA30">
            <v>2.8054996359275136E-2</v>
          </cell>
        </row>
        <row r="31">
          <cell r="A31" t="str">
            <v>595</v>
          </cell>
          <cell r="B31" t="str">
            <v>MAJOR SKIN DISORDERS WITH MCC</v>
          </cell>
          <cell r="C31">
            <v>1</v>
          </cell>
          <cell r="D31">
            <v>0</v>
          </cell>
          <cell r="E31">
            <v>52350.48</v>
          </cell>
          <cell r="F31">
            <v>0</v>
          </cell>
          <cell r="G31">
            <v>8</v>
          </cell>
          <cell r="I31">
            <v>1</v>
          </cell>
          <cell r="J31">
            <v>52350.48</v>
          </cell>
          <cell r="K31">
            <v>0</v>
          </cell>
          <cell r="L31">
            <v>7.5</v>
          </cell>
          <cell r="M31">
            <v>0</v>
          </cell>
          <cell r="N31">
            <v>5.4</v>
          </cell>
          <cell r="O31">
            <v>0</v>
          </cell>
          <cell r="P31">
            <v>0</v>
          </cell>
          <cell r="Q31">
            <v>1.9911000000000001</v>
          </cell>
          <cell r="S31" t="str">
            <v>M</v>
          </cell>
          <cell r="T31">
            <v>2.9763000000000002</v>
          </cell>
          <cell r="V31" t="str">
            <v>M</v>
          </cell>
          <cell r="W31">
            <v>3.2671000000000001</v>
          </cell>
          <cell r="X31">
            <v>2.9136000000000002</v>
          </cell>
          <cell r="Y31">
            <v>-6.2699999999999978E-2</v>
          </cell>
          <cell r="Z31">
            <v>-0.29079999999999995</v>
          </cell>
          <cell r="AA31">
            <v>-8.9008600899880608E-2</v>
          </cell>
        </row>
        <row r="32">
          <cell r="A32" t="str">
            <v>695</v>
          </cell>
          <cell r="B32" t="str">
            <v>KIDNEY AND URINARY TRACT SIGNS AND SYMPTOMS WITH MCC</v>
          </cell>
          <cell r="C32">
            <v>1</v>
          </cell>
          <cell r="D32">
            <v>2</v>
          </cell>
          <cell r="E32">
            <v>55888.62</v>
          </cell>
          <cell r="F32">
            <v>0</v>
          </cell>
          <cell r="G32">
            <v>3</v>
          </cell>
          <cell r="I32">
            <v>1</v>
          </cell>
          <cell r="J32">
            <v>55888.62</v>
          </cell>
          <cell r="K32">
            <v>0</v>
          </cell>
          <cell r="L32">
            <v>4.5</v>
          </cell>
          <cell r="M32">
            <v>0</v>
          </cell>
          <cell r="N32">
            <v>3.5</v>
          </cell>
          <cell r="O32">
            <v>0</v>
          </cell>
          <cell r="P32">
            <v>0</v>
          </cell>
          <cell r="Q32">
            <v>1.0960000000000001</v>
          </cell>
          <cell r="S32" t="str">
            <v>M</v>
          </cell>
          <cell r="T32">
            <v>1.6383000000000001</v>
          </cell>
          <cell r="V32" t="str">
            <v>M</v>
          </cell>
          <cell r="W32">
            <v>1.762</v>
          </cell>
          <cell r="X32">
            <v>1.6037999999999999</v>
          </cell>
          <cell r="Y32">
            <v>-3.4500000000000197E-2</v>
          </cell>
          <cell r="Z32">
            <v>-0.12369999999999992</v>
          </cell>
          <cell r="AA32">
            <v>-7.0204313280363181E-2</v>
          </cell>
        </row>
        <row r="33">
          <cell r="A33" t="str">
            <v>628</v>
          </cell>
          <cell r="B33" t="str">
            <v>OTHER ENDOCRINE, NUTRITIONAL AND METABOLIC O.R. PROCEDURES WITH MCC OR INSERTION OF ANTIBIOTIC-ELUTING BONE VOID FILLER</v>
          </cell>
          <cell r="C33">
            <v>23</v>
          </cell>
          <cell r="D33">
            <v>1</v>
          </cell>
          <cell r="E33">
            <v>120526.16</v>
          </cell>
          <cell r="F33">
            <v>86626.26</v>
          </cell>
          <cell r="G33">
            <v>12.74</v>
          </cell>
          <cell r="I33">
            <v>23</v>
          </cell>
          <cell r="J33">
            <v>120526.16</v>
          </cell>
          <cell r="K33">
            <v>86626.26</v>
          </cell>
          <cell r="L33">
            <v>12.74</v>
          </cell>
          <cell r="M33">
            <v>12.44</v>
          </cell>
          <cell r="N33">
            <v>8.2100000000000009</v>
          </cell>
          <cell r="O33">
            <v>1</v>
          </cell>
          <cell r="P33">
            <v>2.8321000000000001</v>
          </cell>
          <cell r="Q33">
            <v>2.7873999999999999</v>
          </cell>
          <cell r="S33" t="str">
            <v>A</v>
          </cell>
          <cell r="T33">
            <v>4.1665999999999999</v>
          </cell>
          <cell r="V33" t="str">
            <v>A</v>
          </cell>
          <cell r="W33">
            <v>2.8229000000000002</v>
          </cell>
          <cell r="X33">
            <v>4.0788000000000002</v>
          </cell>
          <cell r="Y33">
            <v>-8.7799999999999656E-2</v>
          </cell>
          <cell r="Z33">
            <v>1.3436999999999997</v>
          </cell>
          <cell r="AA33">
            <v>0.47599985830174629</v>
          </cell>
        </row>
        <row r="34">
          <cell r="A34" t="str">
            <v>668</v>
          </cell>
          <cell r="B34" t="str">
            <v>TRANSURETHRAL PROCEDURES WITH MCC</v>
          </cell>
          <cell r="C34">
            <v>2</v>
          </cell>
          <cell r="D34">
            <v>0</v>
          </cell>
          <cell r="E34">
            <v>179072.6</v>
          </cell>
          <cell r="F34">
            <v>55038</v>
          </cell>
          <cell r="G34">
            <v>16.5</v>
          </cell>
          <cell r="I34">
            <v>2</v>
          </cell>
          <cell r="J34">
            <v>179072.6</v>
          </cell>
          <cell r="K34">
            <v>55038</v>
          </cell>
          <cell r="L34">
            <v>9.3000000000000007</v>
          </cell>
          <cell r="M34">
            <v>2.5</v>
          </cell>
          <cell r="N34">
            <v>7</v>
          </cell>
          <cell r="O34">
            <v>0</v>
          </cell>
          <cell r="P34">
            <v>0</v>
          </cell>
          <cell r="Q34">
            <v>2.8266</v>
          </cell>
          <cell r="S34" t="str">
            <v>M</v>
          </cell>
          <cell r="T34">
            <v>4.2252000000000001</v>
          </cell>
          <cell r="V34" t="str">
            <v>M</v>
          </cell>
          <cell r="W34">
            <v>4.4984000000000002</v>
          </cell>
          <cell r="X34">
            <v>4.1361999999999997</v>
          </cell>
          <cell r="Y34">
            <v>-8.9000000000000412E-2</v>
          </cell>
          <cell r="Z34">
            <v>-0.27320000000000011</v>
          </cell>
          <cell r="AA34">
            <v>-6.0732704961764201E-2</v>
          </cell>
        </row>
        <row r="35">
          <cell r="A35" t="str">
            <v>255</v>
          </cell>
          <cell r="B35" t="str">
            <v>UPPER LIMB AND TOE AMPUTATION FOR CIRCULATORY SYSTEM DISORDERS WITH MCC</v>
          </cell>
          <cell r="C35">
            <v>9</v>
          </cell>
          <cell r="D35">
            <v>0</v>
          </cell>
          <cell r="E35">
            <v>82017.279999999999</v>
          </cell>
          <cell r="F35">
            <v>44527.69</v>
          </cell>
          <cell r="G35">
            <v>8.67</v>
          </cell>
          <cell r="I35">
            <v>9</v>
          </cell>
          <cell r="J35">
            <v>82017.279999999999</v>
          </cell>
          <cell r="K35">
            <v>44527.69</v>
          </cell>
          <cell r="L35">
            <v>9.5</v>
          </cell>
          <cell r="M35">
            <v>5.81</v>
          </cell>
          <cell r="N35">
            <v>6.9</v>
          </cell>
          <cell r="O35">
            <v>0</v>
          </cell>
          <cell r="P35">
            <v>1.9273</v>
          </cell>
          <cell r="Q35">
            <v>2.7847</v>
          </cell>
          <cell r="S35" t="str">
            <v>M</v>
          </cell>
          <cell r="T35">
            <v>4.1626000000000003</v>
          </cell>
          <cell r="V35" t="str">
            <v>AP</v>
          </cell>
          <cell r="W35">
            <v>2.8456999999999999</v>
          </cell>
          <cell r="X35">
            <v>4.0749000000000004</v>
          </cell>
          <cell r="Y35">
            <v>-8.7699999999999889E-2</v>
          </cell>
          <cell r="Z35">
            <v>1.3169000000000004</v>
          </cell>
          <cell r="AA35">
            <v>0.46276838739150311</v>
          </cell>
        </row>
        <row r="36">
          <cell r="A36" t="str">
            <v>821</v>
          </cell>
          <cell r="B36" t="str">
            <v>LYMPHOMA AND LEUKEMIA WITH MAJOR O.R. PROCEDURES WITH CC</v>
          </cell>
          <cell r="C36">
            <v>4</v>
          </cell>
          <cell r="D36">
            <v>0</v>
          </cell>
          <cell r="E36">
            <v>134330.01999999999</v>
          </cell>
          <cell r="F36">
            <v>41391.78</v>
          </cell>
          <cell r="G36">
            <v>6.5</v>
          </cell>
          <cell r="I36">
            <v>4</v>
          </cell>
          <cell r="J36">
            <v>134330.01999999999</v>
          </cell>
          <cell r="K36">
            <v>41391.78</v>
          </cell>
          <cell r="L36">
            <v>4.9000000000000004</v>
          </cell>
          <cell r="M36">
            <v>2.6</v>
          </cell>
          <cell r="N36">
            <v>3.1</v>
          </cell>
          <cell r="O36">
            <v>0</v>
          </cell>
          <cell r="P36">
            <v>3.1564999999999999</v>
          </cell>
          <cell r="Q36">
            <v>2.1680999999999999</v>
          </cell>
          <cell r="S36" t="str">
            <v>M</v>
          </cell>
          <cell r="T36">
            <v>3.2408999999999999</v>
          </cell>
          <cell r="V36" t="str">
            <v>M</v>
          </cell>
          <cell r="W36">
            <v>3.4487000000000001</v>
          </cell>
          <cell r="X36">
            <v>3.1726000000000001</v>
          </cell>
          <cell r="Y36">
            <v>-6.8299999999999805E-2</v>
          </cell>
          <cell r="Z36">
            <v>-0.20780000000000021</v>
          </cell>
          <cell r="AA36">
            <v>-6.0254588685591727E-2</v>
          </cell>
        </row>
        <row r="37">
          <cell r="A37" t="str">
            <v>707</v>
          </cell>
          <cell r="B37" t="str">
            <v>MAJOR MALE PELVIC PROCEDURES WITH CC/MCC</v>
          </cell>
          <cell r="C37">
            <v>3</v>
          </cell>
          <cell r="D37">
            <v>0</v>
          </cell>
          <cell r="E37">
            <v>103638.92</v>
          </cell>
          <cell r="F37">
            <v>31939.83</v>
          </cell>
          <cell r="G37">
            <v>3</v>
          </cell>
          <cell r="I37">
            <v>3</v>
          </cell>
          <cell r="J37">
            <v>103638.92</v>
          </cell>
          <cell r="K37">
            <v>31939.83</v>
          </cell>
          <cell r="L37">
            <v>3.1</v>
          </cell>
          <cell r="M37">
            <v>0</v>
          </cell>
          <cell r="N37">
            <v>2.2999999999999998</v>
          </cell>
          <cell r="O37">
            <v>0</v>
          </cell>
          <cell r="P37">
            <v>2.4352999999999998</v>
          </cell>
          <cell r="Q37">
            <v>2.0139999999999998</v>
          </cell>
          <cell r="S37" t="str">
            <v>M</v>
          </cell>
          <cell r="T37">
            <v>3.0105</v>
          </cell>
          <cell r="V37" t="str">
            <v>MO</v>
          </cell>
          <cell r="W37">
            <v>4.4009999999999998</v>
          </cell>
          <cell r="X37">
            <v>2.9470999999999998</v>
          </cell>
          <cell r="Y37">
            <v>-6.3400000000000123E-2</v>
          </cell>
          <cell r="Z37">
            <v>-1.3904999999999998</v>
          </cell>
          <cell r="AA37">
            <v>-0.31595092024539873</v>
          </cell>
        </row>
        <row r="38">
          <cell r="A38" t="str">
            <v>667</v>
          </cell>
          <cell r="B38" t="str">
            <v>PROSTATECTOMY WITHOUT CC/MCC</v>
          </cell>
          <cell r="C38">
            <v>2</v>
          </cell>
          <cell r="D38">
            <v>0</v>
          </cell>
          <cell r="E38">
            <v>28704.5</v>
          </cell>
          <cell r="F38">
            <v>10399.44</v>
          </cell>
          <cell r="G38">
            <v>1.5</v>
          </cell>
          <cell r="I38">
            <v>2</v>
          </cell>
          <cell r="J38">
            <v>28704.5</v>
          </cell>
          <cell r="K38">
            <v>10399.44</v>
          </cell>
          <cell r="L38">
            <v>2.4</v>
          </cell>
          <cell r="M38">
            <v>0.5</v>
          </cell>
          <cell r="N38">
            <v>1.9</v>
          </cell>
          <cell r="O38">
            <v>0</v>
          </cell>
          <cell r="P38">
            <v>0</v>
          </cell>
          <cell r="Q38">
            <v>1.1127</v>
          </cell>
          <cell r="S38" t="str">
            <v>M</v>
          </cell>
          <cell r="T38">
            <v>1.6633</v>
          </cell>
          <cell r="V38" t="str">
            <v>M</v>
          </cell>
          <cell r="W38">
            <v>1.7041999999999999</v>
          </cell>
          <cell r="X38">
            <v>1.6282000000000001</v>
          </cell>
          <cell r="Y38">
            <v>-3.5099999999999909E-2</v>
          </cell>
          <cell r="Z38">
            <v>-4.0899999999999936E-2</v>
          </cell>
          <cell r="AA38">
            <v>-2.3999530571529128E-2</v>
          </cell>
        </row>
        <row r="39">
          <cell r="A39" t="str">
            <v>662</v>
          </cell>
          <cell r="B39" t="str">
            <v>MINOR BLADDER PROCEDURES WITH MCC</v>
          </cell>
          <cell r="C39">
            <v>1</v>
          </cell>
          <cell r="D39">
            <v>0</v>
          </cell>
          <cell r="E39">
            <v>108801.3</v>
          </cell>
          <cell r="F39">
            <v>0</v>
          </cell>
          <cell r="G39">
            <v>19</v>
          </cell>
          <cell r="I39">
            <v>1</v>
          </cell>
          <cell r="J39">
            <v>108801.3</v>
          </cell>
          <cell r="K39">
            <v>0</v>
          </cell>
          <cell r="L39">
            <v>9.5</v>
          </cell>
          <cell r="M39">
            <v>0</v>
          </cell>
          <cell r="N39">
            <v>7</v>
          </cell>
          <cell r="O39">
            <v>0</v>
          </cell>
          <cell r="P39">
            <v>0</v>
          </cell>
          <cell r="Q39">
            <v>3.0007000000000001</v>
          </cell>
          <cell r="S39" t="str">
            <v>M</v>
          </cell>
          <cell r="T39">
            <v>4.4854000000000003</v>
          </cell>
          <cell r="V39" t="str">
            <v>M</v>
          </cell>
          <cell r="W39">
            <v>4.7164000000000001</v>
          </cell>
          <cell r="X39">
            <v>4.3909000000000002</v>
          </cell>
          <cell r="Y39">
            <v>-9.4500000000000028E-2</v>
          </cell>
          <cell r="Z39">
            <v>-0.23099999999999987</v>
          </cell>
          <cell r="AA39">
            <v>-4.8978034093800325E-2</v>
          </cell>
        </row>
        <row r="40">
          <cell r="A40" t="str">
            <v>556</v>
          </cell>
          <cell r="B40" t="str">
            <v>SIGNS AND SYMPTOMS OF MUSCULOSKELETAL SYSTEM AND CONNECTIVE TISSUE WITHOUT MCC</v>
          </cell>
          <cell r="C40">
            <v>39</v>
          </cell>
          <cell r="D40">
            <v>3</v>
          </cell>
          <cell r="E40">
            <v>39301.07</v>
          </cell>
          <cell r="F40">
            <v>59089.74</v>
          </cell>
          <cell r="G40">
            <v>4.92</v>
          </cell>
          <cell r="I40">
            <v>38</v>
          </cell>
          <cell r="J40">
            <v>30417.360000000001</v>
          </cell>
          <cell r="K40">
            <v>22485.22</v>
          </cell>
          <cell r="L40">
            <v>3.95</v>
          </cell>
          <cell r="M40">
            <v>4.66</v>
          </cell>
          <cell r="N40">
            <v>2.5</v>
          </cell>
          <cell r="O40">
            <v>1</v>
          </cell>
          <cell r="P40">
            <v>0.71479999999999999</v>
          </cell>
          <cell r="Q40">
            <v>0.70350000000000001</v>
          </cell>
          <cell r="S40" t="str">
            <v>A</v>
          </cell>
          <cell r="T40">
            <v>1.0516000000000001</v>
          </cell>
          <cell r="V40" t="str">
            <v>A</v>
          </cell>
          <cell r="W40">
            <v>0.752</v>
          </cell>
          <cell r="X40">
            <v>1.0294000000000001</v>
          </cell>
          <cell r="Y40">
            <v>-2.2199999999999998E-2</v>
          </cell>
          <cell r="Z40">
            <v>0.29960000000000009</v>
          </cell>
          <cell r="AA40">
            <v>0.39840425531914903</v>
          </cell>
        </row>
        <row r="41">
          <cell r="A41" t="str">
            <v>429</v>
          </cell>
          <cell r="B41" t="str">
            <v>COMBINED ANTERIOR AND POSTERIOR CERVICAL SPINAL FUSION WITH MCC</v>
          </cell>
          <cell r="C41">
            <v>4</v>
          </cell>
          <cell r="D41">
            <v>1</v>
          </cell>
          <cell r="E41">
            <v>438882.31</v>
          </cell>
          <cell r="F41">
            <v>103695.54</v>
          </cell>
          <cell r="G41">
            <v>18.75</v>
          </cell>
          <cell r="I41">
            <v>4</v>
          </cell>
          <cell r="J41">
            <v>438882.31</v>
          </cell>
          <cell r="K41">
            <v>103695.54</v>
          </cell>
          <cell r="L41">
            <v>12</v>
          </cell>
          <cell r="M41">
            <v>4.49</v>
          </cell>
          <cell r="N41">
            <v>9.5</v>
          </cell>
          <cell r="O41">
            <v>0</v>
          </cell>
          <cell r="P41">
            <v>10.313000000000001</v>
          </cell>
          <cell r="Q41">
            <v>8.7018000000000004</v>
          </cell>
          <cell r="S41" t="str">
            <v>M</v>
          </cell>
          <cell r="T41">
            <v>13.0075</v>
          </cell>
          <cell r="V41" t="str">
            <v>M</v>
          </cell>
          <cell r="W41">
            <v>13.8797</v>
          </cell>
          <cell r="X41">
            <v>12.7333</v>
          </cell>
          <cell r="Y41">
            <v>-0.27420000000000044</v>
          </cell>
          <cell r="Z41">
            <v>-0.87219999999999942</v>
          </cell>
          <cell r="AA41">
            <v>-6.2839974927411932E-2</v>
          </cell>
        </row>
        <row r="42">
          <cell r="A42" t="str">
            <v>624</v>
          </cell>
          <cell r="B42" t="str">
            <v>SKIN GRAFTS AND WOUND DEBRIDEMENT FOR ENDOCRINE, NUTRITIONAL AND METABOLIC DISORDERS WITHOUT CC/MCC</v>
          </cell>
          <cell r="C42">
            <v>8</v>
          </cell>
          <cell r="D42">
            <v>0</v>
          </cell>
          <cell r="E42">
            <v>42143.47</v>
          </cell>
          <cell r="F42">
            <v>24460.87</v>
          </cell>
          <cell r="G42">
            <v>4.5</v>
          </cell>
          <cell r="I42">
            <v>8</v>
          </cell>
          <cell r="J42">
            <v>42143.47</v>
          </cell>
          <cell r="K42">
            <v>24460.87</v>
          </cell>
          <cell r="L42">
            <v>3.1</v>
          </cell>
          <cell r="M42">
            <v>2.5</v>
          </cell>
          <cell r="N42">
            <v>2.5</v>
          </cell>
          <cell r="O42">
            <v>0</v>
          </cell>
          <cell r="P42">
            <v>0.99029999999999996</v>
          </cell>
          <cell r="Q42">
            <v>1.327</v>
          </cell>
          <cell r="S42" t="str">
            <v>M</v>
          </cell>
          <cell r="T42">
            <v>1.9836</v>
          </cell>
          <cell r="V42" t="str">
            <v>MP</v>
          </cell>
          <cell r="W42">
            <v>1.3720000000000001</v>
          </cell>
          <cell r="X42">
            <v>1.9418</v>
          </cell>
          <cell r="Y42">
            <v>-4.1800000000000059E-2</v>
          </cell>
          <cell r="Z42">
            <v>0.61159999999999992</v>
          </cell>
          <cell r="AA42">
            <v>0.4457725947521865</v>
          </cell>
        </row>
        <row r="43">
          <cell r="A43" t="str">
            <v>228</v>
          </cell>
          <cell r="B43" t="str">
            <v>OTHER CARDIOTHORACIC PROCEDURES WITH MCC</v>
          </cell>
          <cell r="C43">
            <v>17</v>
          </cell>
          <cell r="D43">
            <v>0</v>
          </cell>
          <cell r="E43">
            <v>351340.69</v>
          </cell>
          <cell r="F43">
            <v>274163.26</v>
          </cell>
          <cell r="G43">
            <v>17.82</v>
          </cell>
          <cell r="I43">
            <v>16</v>
          </cell>
          <cell r="J43">
            <v>293095.76</v>
          </cell>
          <cell r="K43">
            <v>148967.44</v>
          </cell>
          <cell r="L43">
            <v>13.81</v>
          </cell>
          <cell r="M43">
            <v>10.85</v>
          </cell>
          <cell r="N43">
            <v>10.08</v>
          </cell>
          <cell r="O43">
            <v>1</v>
          </cell>
          <cell r="P43">
            <v>6.8872</v>
          </cell>
          <cell r="Q43">
            <v>6.7786</v>
          </cell>
          <cell r="S43" t="str">
            <v>A</v>
          </cell>
          <cell r="T43">
            <v>10.1327</v>
          </cell>
          <cell r="V43" t="str">
            <v>A</v>
          </cell>
          <cell r="W43">
            <v>5.8574000000000002</v>
          </cell>
          <cell r="X43">
            <v>9.9191000000000003</v>
          </cell>
          <cell r="Y43">
            <v>-0.21359999999999957</v>
          </cell>
          <cell r="Z43">
            <v>4.2752999999999997</v>
          </cell>
          <cell r="AA43">
            <v>0.72989722402431101</v>
          </cell>
        </row>
        <row r="44">
          <cell r="A44" t="str">
            <v>600</v>
          </cell>
          <cell r="B44" t="str">
            <v>NON-MALIGNANT BREAST DISORDERS WITH CC/MCC</v>
          </cell>
          <cell r="C44">
            <v>7</v>
          </cell>
          <cell r="D44">
            <v>0</v>
          </cell>
          <cell r="E44">
            <v>22474.63</v>
          </cell>
          <cell r="F44">
            <v>13526.22</v>
          </cell>
          <cell r="G44">
            <v>3.57</v>
          </cell>
          <cell r="I44">
            <v>7</v>
          </cell>
          <cell r="J44">
            <v>22474.63</v>
          </cell>
          <cell r="K44">
            <v>13526.22</v>
          </cell>
          <cell r="L44">
            <v>4.0999999999999996</v>
          </cell>
          <cell r="M44">
            <v>1.59</v>
          </cell>
          <cell r="N44">
            <v>3.1</v>
          </cell>
          <cell r="O44">
            <v>0</v>
          </cell>
          <cell r="P44">
            <v>0.52810000000000001</v>
          </cell>
          <cell r="Q44">
            <v>0.98140000000000005</v>
          </cell>
          <cell r="S44" t="str">
            <v>M</v>
          </cell>
          <cell r="T44">
            <v>1.4670000000000001</v>
          </cell>
          <cell r="V44" t="str">
            <v>M</v>
          </cell>
          <cell r="W44">
            <v>1.6047</v>
          </cell>
          <cell r="X44">
            <v>1.4360999999999999</v>
          </cell>
          <cell r="Y44">
            <v>-3.090000000000015E-2</v>
          </cell>
          <cell r="Z44">
            <v>-0.13769999999999993</v>
          </cell>
          <cell r="AA44">
            <v>-8.5810431856421718E-2</v>
          </cell>
        </row>
        <row r="45">
          <cell r="A45" t="str">
            <v>055</v>
          </cell>
          <cell r="B45" t="str">
            <v>NERVOUS SYSTEM NEOPLASMS WITHOUT MCC</v>
          </cell>
          <cell r="C45">
            <v>12</v>
          </cell>
          <cell r="D45">
            <v>3</v>
          </cell>
          <cell r="E45">
            <v>32620.37</v>
          </cell>
          <cell r="F45">
            <v>17623.509999999998</v>
          </cell>
          <cell r="G45">
            <v>4</v>
          </cell>
          <cell r="I45">
            <v>11</v>
          </cell>
          <cell r="J45">
            <v>28995.08</v>
          </cell>
          <cell r="K45">
            <v>13457.73</v>
          </cell>
          <cell r="L45">
            <v>3.27</v>
          </cell>
          <cell r="M45">
            <v>1.91</v>
          </cell>
          <cell r="N45">
            <v>2.8</v>
          </cell>
          <cell r="O45">
            <v>1</v>
          </cell>
          <cell r="P45">
            <v>0.68130000000000002</v>
          </cell>
          <cell r="Q45">
            <v>0.67059999999999997</v>
          </cell>
          <cell r="S45" t="str">
            <v>A</v>
          </cell>
          <cell r="T45">
            <v>1.0024</v>
          </cell>
          <cell r="V45" t="str">
            <v>A</v>
          </cell>
          <cell r="W45">
            <v>0.74819999999999998</v>
          </cell>
          <cell r="X45">
            <v>0.98129999999999995</v>
          </cell>
          <cell r="Y45">
            <v>-2.1100000000000008E-2</v>
          </cell>
          <cell r="Z45">
            <v>0.25419999999999998</v>
          </cell>
          <cell r="AA45">
            <v>0.33974873028601976</v>
          </cell>
        </row>
        <row r="46">
          <cell r="A46" t="str">
            <v>922</v>
          </cell>
          <cell r="B46" t="str">
            <v>OTHER INJURY, POISONING AND TOXIC EFFECT DIAGNOSES WITH MCC</v>
          </cell>
          <cell r="C46">
            <v>32</v>
          </cell>
          <cell r="D46">
            <v>2</v>
          </cell>
          <cell r="E46">
            <v>58921.42</v>
          </cell>
          <cell r="F46">
            <v>45736.94</v>
          </cell>
          <cell r="G46">
            <v>5.84</v>
          </cell>
          <cell r="I46">
            <v>31</v>
          </cell>
          <cell r="J46">
            <v>53915.64</v>
          </cell>
          <cell r="K46">
            <v>36844.19</v>
          </cell>
          <cell r="L46">
            <v>5.77</v>
          </cell>
          <cell r="M46">
            <v>4.03</v>
          </cell>
          <cell r="N46">
            <v>4.49</v>
          </cell>
          <cell r="O46">
            <v>1</v>
          </cell>
          <cell r="P46">
            <v>1.2668999999999999</v>
          </cell>
          <cell r="Q46">
            <v>1.2468999999999999</v>
          </cell>
          <cell r="S46" t="str">
            <v>A</v>
          </cell>
          <cell r="T46">
            <v>1.8638999999999999</v>
          </cell>
          <cell r="V46" t="str">
            <v>A</v>
          </cell>
          <cell r="W46">
            <v>1.4006000000000001</v>
          </cell>
          <cell r="X46">
            <v>1.8246</v>
          </cell>
          <cell r="Y46">
            <v>-3.9299999999999891E-2</v>
          </cell>
          <cell r="Z46">
            <v>0.46329999999999982</v>
          </cell>
          <cell r="AA46">
            <v>0.33078680565471924</v>
          </cell>
        </row>
        <row r="47">
          <cell r="A47" t="str">
            <v>137</v>
          </cell>
          <cell r="B47" t="str">
            <v>MOUTH PROCEDURES WITH CC/MCC</v>
          </cell>
          <cell r="C47">
            <v>11</v>
          </cell>
          <cell r="D47">
            <v>0</v>
          </cell>
          <cell r="E47">
            <v>45844</v>
          </cell>
          <cell r="F47">
            <v>28724.58</v>
          </cell>
          <cell r="G47">
            <v>2.73</v>
          </cell>
          <cell r="I47">
            <v>10</v>
          </cell>
          <cell r="J47">
            <v>39083.97</v>
          </cell>
          <cell r="K47">
            <v>20122.990000000002</v>
          </cell>
          <cell r="L47">
            <v>2.9</v>
          </cell>
          <cell r="M47">
            <v>1.76</v>
          </cell>
          <cell r="N47">
            <v>2.44</v>
          </cell>
          <cell r="O47">
            <v>1</v>
          </cell>
          <cell r="P47">
            <v>0.91839999999999999</v>
          </cell>
          <cell r="Q47">
            <v>1.0142</v>
          </cell>
          <cell r="S47" t="str">
            <v>AP</v>
          </cell>
          <cell r="T47">
            <v>1.516</v>
          </cell>
          <cell r="V47" t="str">
            <v>M</v>
          </cell>
          <cell r="W47">
            <v>2.3003999999999998</v>
          </cell>
          <cell r="X47">
            <v>1.4841</v>
          </cell>
          <cell r="Y47">
            <v>-3.1900000000000039E-2</v>
          </cell>
          <cell r="Z47">
            <v>-0.78439999999999976</v>
          </cell>
          <cell r="AA47">
            <v>-0.34098417666492775</v>
          </cell>
        </row>
        <row r="48">
          <cell r="A48" t="str">
            <v>583</v>
          </cell>
          <cell r="B48" t="str">
            <v>MASTECTOMY FOR MALIGNANCY WITHOUT CC/MCC</v>
          </cell>
          <cell r="C48">
            <v>6</v>
          </cell>
          <cell r="D48">
            <v>0</v>
          </cell>
          <cell r="E48">
            <v>116963.44</v>
          </cell>
          <cell r="F48">
            <v>81996.25</v>
          </cell>
          <cell r="G48">
            <v>1.67</v>
          </cell>
          <cell r="I48">
            <v>6</v>
          </cell>
          <cell r="J48">
            <v>116963.44</v>
          </cell>
          <cell r="K48">
            <v>81996.25</v>
          </cell>
          <cell r="L48">
            <v>2.8</v>
          </cell>
          <cell r="M48">
            <v>1.1100000000000001</v>
          </cell>
          <cell r="N48">
            <v>2.1</v>
          </cell>
          <cell r="O48">
            <v>0</v>
          </cell>
          <cell r="P48">
            <v>2.7484000000000002</v>
          </cell>
          <cell r="Q48">
            <v>1.3320000000000001</v>
          </cell>
          <cell r="S48" t="str">
            <v>MP</v>
          </cell>
          <cell r="T48">
            <v>1.9911000000000001</v>
          </cell>
          <cell r="V48" t="str">
            <v>M</v>
          </cell>
          <cell r="W48">
            <v>2.6566000000000001</v>
          </cell>
          <cell r="X48">
            <v>1.9491000000000001</v>
          </cell>
          <cell r="Y48">
            <v>-4.2000000000000037E-2</v>
          </cell>
          <cell r="Z48">
            <v>-0.66549999999999998</v>
          </cell>
          <cell r="AA48">
            <v>-0.25050816833546635</v>
          </cell>
        </row>
        <row r="49">
          <cell r="A49" t="str">
            <v>655</v>
          </cell>
          <cell r="B49" t="str">
            <v>MAJOR BLADDER PROCEDURES WITHOUT CC/MCC</v>
          </cell>
          <cell r="C49">
            <v>4</v>
          </cell>
          <cell r="D49">
            <v>0</v>
          </cell>
          <cell r="E49">
            <v>169798.33</v>
          </cell>
          <cell r="F49">
            <v>38739.22</v>
          </cell>
          <cell r="G49">
            <v>8</v>
          </cell>
          <cell r="I49">
            <v>4</v>
          </cell>
          <cell r="J49">
            <v>169798.33</v>
          </cell>
          <cell r="K49">
            <v>38739.22</v>
          </cell>
          <cell r="L49">
            <v>3.6</v>
          </cell>
          <cell r="M49">
            <v>5.52</v>
          </cell>
          <cell r="N49">
            <v>2.9</v>
          </cell>
          <cell r="O49">
            <v>0</v>
          </cell>
          <cell r="P49">
            <v>3.99</v>
          </cell>
          <cell r="Q49">
            <v>2.0219</v>
          </cell>
          <cell r="S49" t="str">
            <v>M</v>
          </cell>
          <cell r="T49">
            <v>3.0223</v>
          </cell>
          <cell r="V49" t="str">
            <v>AP</v>
          </cell>
          <cell r="W49">
            <v>3.3481999999999998</v>
          </cell>
          <cell r="X49">
            <v>2.9586000000000001</v>
          </cell>
          <cell r="Y49">
            <v>-6.3699999999999868E-2</v>
          </cell>
          <cell r="Z49">
            <v>-0.32589999999999986</v>
          </cell>
          <cell r="AA49">
            <v>-9.7335881966429685E-2</v>
          </cell>
        </row>
        <row r="50">
          <cell r="A50" t="str">
            <v>289</v>
          </cell>
          <cell r="B50" t="str">
            <v>ACUTE AND SUBACUTE ENDOCARDITIS WITH CC</v>
          </cell>
          <cell r="C50">
            <v>19</v>
          </cell>
          <cell r="D50">
            <v>2</v>
          </cell>
          <cell r="E50">
            <v>63984.59</v>
          </cell>
          <cell r="F50">
            <v>65278.38</v>
          </cell>
          <cell r="G50">
            <v>11.37</v>
          </cell>
          <cell r="I50">
            <v>18</v>
          </cell>
          <cell r="J50">
            <v>50044.65</v>
          </cell>
          <cell r="K50">
            <v>28388.12</v>
          </cell>
          <cell r="L50">
            <v>11.28</v>
          </cell>
          <cell r="M50">
            <v>9.31</v>
          </cell>
          <cell r="N50">
            <v>7.4</v>
          </cell>
          <cell r="O50">
            <v>1</v>
          </cell>
          <cell r="P50">
            <v>1.1759999999999999</v>
          </cell>
          <cell r="Q50">
            <v>1.1574</v>
          </cell>
          <cell r="S50" t="str">
            <v>A</v>
          </cell>
          <cell r="T50">
            <v>1.7301</v>
          </cell>
          <cell r="V50" t="str">
            <v>A</v>
          </cell>
          <cell r="W50">
            <v>1.3431999999999999</v>
          </cell>
          <cell r="X50">
            <v>1.6936</v>
          </cell>
          <cell r="Y50">
            <v>-3.6499999999999977E-2</v>
          </cell>
          <cell r="Z50">
            <v>0.38690000000000002</v>
          </cell>
          <cell r="AA50">
            <v>0.28804347826086957</v>
          </cell>
        </row>
        <row r="51">
          <cell r="A51" t="str">
            <v>498</v>
          </cell>
          <cell r="B51" t="str">
            <v>LOCAL EXCISION AND REMOVAL OF INTERNAL FIXATION DEVICES OF HIP AND FEMUR WITH CC/MCC</v>
          </cell>
          <cell r="C51">
            <v>25</v>
          </cell>
          <cell r="D51">
            <v>4</v>
          </cell>
          <cell r="E51">
            <v>127666.34</v>
          </cell>
          <cell r="F51">
            <v>53681.36</v>
          </cell>
          <cell r="G51">
            <v>10.48</v>
          </cell>
          <cell r="I51">
            <v>25</v>
          </cell>
          <cell r="J51">
            <v>127666.34</v>
          </cell>
          <cell r="K51">
            <v>53681.36</v>
          </cell>
          <cell r="L51">
            <v>10.48</v>
          </cell>
          <cell r="M51">
            <v>11.73</v>
          </cell>
          <cell r="N51">
            <v>5.78</v>
          </cell>
          <cell r="O51">
            <v>1</v>
          </cell>
          <cell r="P51">
            <v>2.9998999999999998</v>
          </cell>
          <cell r="Q51">
            <v>2.9525999999999999</v>
          </cell>
          <cell r="S51" t="str">
            <v>A</v>
          </cell>
          <cell r="T51">
            <v>4.4135</v>
          </cell>
          <cell r="V51" t="str">
            <v>A</v>
          </cell>
          <cell r="W51">
            <v>3.4308999999999998</v>
          </cell>
          <cell r="X51">
            <v>4.3205</v>
          </cell>
          <cell r="Y51">
            <v>-9.2999999999999972E-2</v>
          </cell>
          <cell r="Z51">
            <v>0.98260000000000014</v>
          </cell>
          <cell r="AA51">
            <v>0.28639715526538234</v>
          </cell>
        </row>
        <row r="52">
          <cell r="A52" t="str">
            <v>465</v>
          </cell>
          <cell r="B52" t="str">
            <v>WOUND DEBRIDEMENT OR SKIN GRAFT EXCEPT HAND FOR MUSCULOSKELETAL AND CONNECTIVE TISSUE DISORDERS WITHOUT CC/MCC</v>
          </cell>
          <cell r="C52">
            <v>54</v>
          </cell>
          <cell r="D52">
            <v>0</v>
          </cell>
          <cell r="E52">
            <v>84385.02</v>
          </cell>
          <cell r="F52">
            <v>67658.320000000007</v>
          </cell>
          <cell r="G52">
            <v>4.87</v>
          </cell>
          <cell r="I52">
            <v>53</v>
          </cell>
          <cell r="J52">
            <v>76983.73</v>
          </cell>
          <cell r="K52">
            <v>41303.160000000003</v>
          </cell>
          <cell r="L52">
            <v>4.9400000000000004</v>
          </cell>
          <cell r="M52">
            <v>6.77</v>
          </cell>
          <cell r="N52">
            <v>2.88</v>
          </cell>
          <cell r="O52">
            <v>1</v>
          </cell>
          <cell r="P52">
            <v>1.8089999999999999</v>
          </cell>
          <cell r="Q52">
            <v>1.7805</v>
          </cell>
          <cell r="S52" t="str">
            <v>A</v>
          </cell>
          <cell r="T52">
            <v>2.6615000000000002</v>
          </cell>
          <cell r="V52" t="str">
            <v>A</v>
          </cell>
          <cell r="W52">
            <v>2.0831</v>
          </cell>
          <cell r="X52">
            <v>2.6053999999999999</v>
          </cell>
          <cell r="Y52">
            <v>-5.6100000000000261E-2</v>
          </cell>
          <cell r="Z52">
            <v>0.57840000000000025</v>
          </cell>
          <cell r="AA52">
            <v>0.27766309826700603</v>
          </cell>
        </row>
        <row r="53">
          <cell r="A53" t="str">
            <v>598</v>
          </cell>
          <cell r="B53" t="str">
            <v>MALIGNANT BREAST DISORDERS WITH CC</v>
          </cell>
          <cell r="C53">
            <v>5</v>
          </cell>
          <cell r="D53">
            <v>1</v>
          </cell>
          <cell r="E53">
            <v>39321.57</v>
          </cell>
          <cell r="F53">
            <v>15395.32</v>
          </cell>
          <cell r="G53">
            <v>3.8</v>
          </cell>
          <cell r="I53">
            <v>5</v>
          </cell>
          <cell r="J53">
            <v>39321.57</v>
          </cell>
          <cell r="K53">
            <v>15395.32</v>
          </cell>
          <cell r="L53">
            <v>4.3</v>
          </cell>
          <cell r="M53">
            <v>1.94</v>
          </cell>
          <cell r="N53">
            <v>3.3</v>
          </cell>
          <cell r="O53">
            <v>0</v>
          </cell>
          <cell r="P53">
            <v>0.92400000000000004</v>
          </cell>
          <cell r="Q53">
            <v>1.0784</v>
          </cell>
          <cell r="S53" t="str">
            <v>M</v>
          </cell>
          <cell r="T53">
            <v>1.6120000000000001</v>
          </cell>
          <cell r="V53" t="str">
            <v>M</v>
          </cell>
          <cell r="W53">
            <v>1.7427999999999999</v>
          </cell>
          <cell r="X53">
            <v>1.5780000000000001</v>
          </cell>
          <cell r="Y53">
            <v>-3.400000000000003E-2</v>
          </cell>
          <cell r="Z53">
            <v>-0.13079999999999981</v>
          </cell>
          <cell r="AA53">
            <v>-7.5051641037410952E-2</v>
          </cell>
        </row>
        <row r="54">
          <cell r="A54" t="str">
            <v>841</v>
          </cell>
          <cell r="B54" t="str">
            <v>LYMPHOMA AND NON-ACUTE LEUKEMIA WITH CC</v>
          </cell>
          <cell r="C54">
            <v>31</v>
          </cell>
          <cell r="D54">
            <v>4</v>
          </cell>
          <cell r="E54">
            <v>68818.92</v>
          </cell>
          <cell r="F54">
            <v>57560.12</v>
          </cell>
          <cell r="G54">
            <v>5.71</v>
          </cell>
          <cell r="I54">
            <v>29</v>
          </cell>
          <cell r="J54">
            <v>57643.55</v>
          </cell>
          <cell r="K54">
            <v>39120.29</v>
          </cell>
          <cell r="L54">
            <v>5.24</v>
          </cell>
          <cell r="M54">
            <v>3.34</v>
          </cell>
          <cell r="N54">
            <v>4.2</v>
          </cell>
          <cell r="O54">
            <v>1</v>
          </cell>
          <cell r="P54">
            <v>1.3545</v>
          </cell>
          <cell r="Q54">
            <v>1.3331</v>
          </cell>
          <cell r="S54" t="str">
            <v>A</v>
          </cell>
          <cell r="T54">
            <v>1.9926999999999999</v>
          </cell>
          <cell r="V54" t="str">
            <v>AP</v>
          </cell>
          <cell r="W54">
            <v>1.7753000000000001</v>
          </cell>
          <cell r="X54">
            <v>1.9507000000000001</v>
          </cell>
          <cell r="Y54">
            <v>-4.1999999999999815E-2</v>
          </cell>
          <cell r="Z54">
            <v>0.21739999999999982</v>
          </cell>
          <cell r="AA54">
            <v>0.12245817608291545</v>
          </cell>
        </row>
        <row r="55">
          <cell r="A55" t="str">
            <v>146</v>
          </cell>
          <cell r="B55" t="str">
            <v>EAR, NOSE, MOUTH AND THROAT MALIGNANCY WITH MCC</v>
          </cell>
          <cell r="C55">
            <v>19</v>
          </cell>
          <cell r="D55">
            <v>1</v>
          </cell>
          <cell r="E55">
            <v>83046.38</v>
          </cell>
          <cell r="F55">
            <v>47440.83</v>
          </cell>
          <cell r="G55">
            <v>10.58</v>
          </cell>
          <cell r="I55">
            <v>18</v>
          </cell>
          <cell r="J55">
            <v>77383.28</v>
          </cell>
          <cell r="K55">
            <v>42027.63</v>
          </cell>
          <cell r="L55">
            <v>9.33</v>
          </cell>
          <cell r="M55">
            <v>5.66</v>
          </cell>
          <cell r="N55">
            <v>7.44</v>
          </cell>
          <cell r="O55">
            <v>1</v>
          </cell>
          <cell r="P55">
            <v>1.8184</v>
          </cell>
          <cell r="Q55">
            <v>1.7897000000000001</v>
          </cell>
          <cell r="S55" t="str">
            <v>A</v>
          </cell>
          <cell r="T55">
            <v>2.6751999999999998</v>
          </cell>
          <cell r="V55" t="str">
            <v>A</v>
          </cell>
          <cell r="W55">
            <v>2.1042000000000001</v>
          </cell>
          <cell r="X55">
            <v>2.6189</v>
          </cell>
          <cell r="Y55">
            <v>-5.6299999999999795E-2</v>
          </cell>
          <cell r="Z55">
            <v>0.57099999999999973</v>
          </cell>
          <cell r="AA55">
            <v>0.27136203782910356</v>
          </cell>
        </row>
        <row r="56">
          <cell r="A56" t="str">
            <v>801</v>
          </cell>
          <cell r="B56" t="str">
            <v>SPLENIC PROCEDURES WITHOUT CC/MCC</v>
          </cell>
          <cell r="C56">
            <v>4</v>
          </cell>
          <cell r="D56">
            <v>0</v>
          </cell>
          <cell r="E56">
            <v>81632.509999999995</v>
          </cell>
          <cell r="F56">
            <v>41731.18</v>
          </cell>
          <cell r="G56">
            <v>3.25</v>
          </cell>
          <cell r="I56">
            <v>4</v>
          </cell>
          <cell r="J56">
            <v>81632.509999999995</v>
          </cell>
          <cell r="K56">
            <v>41731.18</v>
          </cell>
          <cell r="L56">
            <v>2.8</v>
          </cell>
          <cell r="M56">
            <v>1.64</v>
          </cell>
          <cell r="N56">
            <v>2.2999999999999998</v>
          </cell>
          <cell r="O56">
            <v>0</v>
          </cell>
          <cell r="P56">
            <v>1.9181999999999999</v>
          </cell>
          <cell r="Q56">
            <v>1.4595</v>
          </cell>
          <cell r="S56" t="str">
            <v>MO</v>
          </cell>
          <cell r="T56">
            <v>2.1817000000000002</v>
          </cell>
          <cell r="V56" t="str">
            <v>MO</v>
          </cell>
          <cell r="W56">
            <v>2.1496</v>
          </cell>
          <cell r="X56">
            <v>2.1356999999999999</v>
          </cell>
          <cell r="Y56">
            <v>-4.6000000000000263E-2</v>
          </cell>
          <cell r="Z56">
            <v>3.2100000000000239E-2</v>
          </cell>
          <cell r="AA56">
            <v>1.4933010792705731E-2</v>
          </cell>
        </row>
        <row r="57">
          <cell r="A57" t="str">
            <v>168</v>
          </cell>
          <cell r="B57" t="str">
            <v>OTHER RESPIRATORY SYSTEM O.R. PROCEDURES WITHOUT CC/MCC</v>
          </cell>
          <cell r="C57">
            <v>20</v>
          </cell>
          <cell r="D57">
            <v>0</v>
          </cell>
          <cell r="E57">
            <v>65094.63</v>
          </cell>
          <cell r="F57">
            <v>25532.03</v>
          </cell>
          <cell r="G57">
            <v>1.7</v>
          </cell>
          <cell r="I57">
            <v>18</v>
          </cell>
          <cell r="J57">
            <v>58745.29</v>
          </cell>
          <cell r="K57">
            <v>17920.93</v>
          </cell>
          <cell r="L57">
            <v>1.67</v>
          </cell>
          <cell r="M57">
            <v>0.82</v>
          </cell>
          <cell r="N57">
            <v>1.49</v>
          </cell>
          <cell r="O57">
            <v>1</v>
          </cell>
          <cell r="P57">
            <v>1.3804000000000001</v>
          </cell>
          <cell r="Q57">
            <v>1.3586</v>
          </cell>
          <cell r="S57" t="str">
            <v>A</v>
          </cell>
          <cell r="T57">
            <v>2.0308000000000002</v>
          </cell>
          <cell r="V57" t="str">
            <v>A</v>
          </cell>
          <cell r="W57">
            <v>1.605</v>
          </cell>
          <cell r="X57">
            <v>1.988</v>
          </cell>
          <cell r="Y57">
            <v>-4.2800000000000171E-2</v>
          </cell>
          <cell r="Z57">
            <v>0.42580000000000018</v>
          </cell>
          <cell r="AA57">
            <v>0.26529595015576335</v>
          </cell>
        </row>
        <row r="58">
          <cell r="A58" t="str">
            <v>206</v>
          </cell>
          <cell r="B58" t="str">
            <v>OTHER RESPIRATORY SYSTEM DIAGNOSES WITHOUT MCC</v>
          </cell>
          <cell r="C58">
            <v>46</v>
          </cell>
          <cell r="D58">
            <v>2</v>
          </cell>
          <cell r="E58">
            <v>37448.89</v>
          </cell>
          <cell r="F58">
            <v>67969.08</v>
          </cell>
          <cell r="G58">
            <v>4.41</v>
          </cell>
          <cell r="I58">
            <v>45</v>
          </cell>
          <cell r="J58">
            <v>27718.11</v>
          </cell>
          <cell r="K58">
            <v>19152.330000000002</v>
          </cell>
          <cell r="L58">
            <v>2.71</v>
          </cell>
          <cell r="M58">
            <v>1.83</v>
          </cell>
          <cell r="N58">
            <v>2.15</v>
          </cell>
          <cell r="O58">
            <v>1</v>
          </cell>
          <cell r="P58">
            <v>0.65129999999999999</v>
          </cell>
          <cell r="Q58">
            <v>0.64100000000000001</v>
          </cell>
          <cell r="S58" t="str">
            <v>A</v>
          </cell>
          <cell r="T58">
            <v>0.95820000000000005</v>
          </cell>
          <cell r="V58" t="str">
            <v>A</v>
          </cell>
          <cell r="W58">
            <v>0.75819999999999999</v>
          </cell>
          <cell r="X58">
            <v>0.93799999999999994</v>
          </cell>
          <cell r="Y58">
            <v>-2.0200000000000107E-2</v>
          </cell>
          <cell r="Z58">
            <v>0.20000000000000007</v>
          </cell>
          <cell r="AA58">
            <v>0.26378264310208399</v>
          </cell>
        </row>
        <row r="59">
          <cell r="A59" t="str">
            <v>059</v>
          </cell>
          <cell r="B59" t="str">
            <v>MULTIPLE SCLEROSIS AND CEREBELLAR ATAXIA WITH CC</v>
          </cell>
          <cell r="C59">
            <v>4</v>
          </cell>
          <cell r="D59">
            <v>0</v>
          </cell>
          <cell r="E59">
            <v>46189.88</v>
          </cell>
          <cell r="F59">
            <v>30587.83</v>
          </cell>
          <cell r="G59">
            <v>4.25</v>
          </cell>
          <cell r="I59">
            <v>4</v>
          </cell>
          <cell r="J59">
            <v>46189.88</v>
          </cell>
          <cell r="K59">
            <v>30587.83</v>
          </cell>
          <cell r="L59">
            <v>4.5999999999999996</v>
          </cell>
          <cell r="M59">
            <v>1.64</v>
          </cell>
          <cell r="N59">
            <v>3.6</v>
          </cell>
          <cell r="O59">
            <v>0</v>
          </cell>
          <cell r="P59">
            <v>1.0853999999999999</v>
          </cell>
          <cell r="Q59">
            <v>1.1808000000000001</v>
          </cell>
          <cell r="S59" t="str">
            <v>M</v>
          </cell>
          <cell r="T59">
            <v>1.7650999999999999</v>
          </cell>
          <cell r="V59" t="str">
            <v>M</v>
          </cell>
          <cell r="W59">
            <v>1.9116</v>
          </cell>
          <cell r="X59">
            <v>1.7279</v>
          </cell>
          <cell r="Y59">
            <v>-3.71999999999999E-2</v>
          </cell>
          <cell r="Z59">
            <v>-0.14650000000000007</v>
          </cell>
          <cell r="AA59">
            <v>-7.6637371835111989E-2</v>
          </cell>
        </row>
        <row r="60">
          <cell r="A60" t="str">
            <v>884</v>
          </cell>
          <cell r="B60" t="str">
            <v>ORGANIC DISTURBANCES AND INTELLECTUAL DISABILITY</v>
          </cell>
          <cell r="C60">
            <v>48</v>
          </cell>
          <cell r="D60">
            <v>3</v>
          </cell>
          <cell r="E60">
            <v>38333.839999999997</v>
          </cell>
          <cell r="F60">
            <v>108343.05</v>
          </cell>
          <cell r="G60">
            <v>7.77</v>
          </cell>
          <cell r="I60">
            <v>47</v>
          </cell>
          <cell r="J60">
            <v>22768.25</v>
          </cell>
          <cell r="K60">
            <v>18925.25</v>
          </cell>
          <cell r="L60">
            <v>4.53</v>
          </cell>
          <cell r="M60">
            <v>3.98</v>
          </cell>
          <cell r="N60">
            <v>3.09</v>
          </cell>
          <cell r="O60">
            <v>1</v>
          </cell>
          <cell r="P60">
            <v>0.53500000000000003</v>
          </cell>
          <cell r="Q60">
            <v>0.52659999999999996</v>
          </cell>
          <cell r="S60" t="str">
            <v>A</v>
          </cell>
          <cell r="T60">
            <v>0.78720000000000001</v>
          </cell>
          <cell r="V60" t="str">
            <v>A</v>
          </cell>
          <cell r="W60">
            <v>0.62690000000000001</v>
          </cell>
          <cell r="X60">
            <v>0.77059999999999995</v>
          </cell>
          <cell r="Y60">
            <v>-1.6600000000000059E-2</v>
          </cell>
          <cell r="Z60">
            <v>0.1603</v>
          </cell>
          <cell r="AA60">
            <v>0.25570266390173868</v>
          </cell>
        </row>
        <row r="61">
          <cell r="A61" t="str">
            <v>517</v>
          </cell>
          <cell r="B61" t="str">
            <v>OTHER MUSCULOSKELETAL SYSTEM AND CONNECTIVE TISSUE O.R. PROCEDURES WITHOUT CC/MCC</v>
          </cell>
          <cell r="C61">
            <v>44</v>
          </cell>
          <cell r="D61">
            <v>1</v>
          </cell>
          <cell r="E61">
            <v>93633.18</v>
          </cell>
          <cell r="F61">
            <v>55690.19</v>
          </cell>
          <cell r="G61">
            <v>3.14</v>
          </cell>
          <cell r="I61">
            <v>41</v>
          </cell>
          <cell r="J61">
            <v>83677.87</v>
          </cell>
          <cell r="K61">
            <v>42621.97</v>
          </cell>
          <cell r="L61">
            <v>2.46</v>
          </cell>
          <cell r="M61">
            <v>1.67</v>
          </cell>
          <cell r="N61">
            <v>1.99</v>
          </cell>
          <cell r="O61">
            <v>1</v>
          </cell>
          <cell r="P61">
            <v>1.9662999999999999</v>
          </cell>
          <cell r="Q61">
            <v>1.5952999999999999</v>
          </cell>
          <cell r="S61" t="str">
            <v>AO</v>
          </cell>
          <cell r="T61">
            <v>2.3847</v>
          </cell>
          <cell r="V61" t="str">
            <v>A</v>
          </cell>
          <cell r="W61">
            <v>2.3058000000000001</v>
          </cell>
          <cell r="X61">
            <v>2.3344</v>
          </cell>
          <cell r="Y61">
            <v>-5.0300000000000011E-2</v>
          </cell>
          <cell r="Z61">
            <v>7.889999999999997E-2</v>
          </cell>
          <cell r="AA61">
            <v>3.4218058808222727E-2</v>
          </cell>
        </row>
        <row r="62">
          <cell r="A62" t="str">
            <v>712</v>
          </cell>
          <cell r="B62" t="str">
            <v>TESTES PROCEDURES WITHOUT CC/MCC</v>
          </cell>
          <cell r="C62">
            <v>7</v>
          </cell>
          <cell r="D62">
            <v>0</v>
          </cell>
          <cell r="E62">
            <v>36870.51</v>
          </cell>
          <cell r="F62">
            <v>19017.18</v>
          </cell>
          <cell r="G62">
            <v>2.4300000000000002</v>
          </cell>
          <cell r="I62">
            <v>7</v>
          </cell>
          <cell r="J62">
            <v>36870.51</v>
          </cell>
          <cell r="K62">
            <v>19017.18</v>
          </cell>
          <cell r="L62">
            <v>3</v>
          </cell>
          <cell r="M62">
            <v>2.06</v>
          </cell>
          <cell r="N62">
            <v>2.5</v>
          </cell>
          <cell r="O62">
            <v>0</v>
          </cell>
          <cell r="P62">
            <v>0.86639999999999995</v>
          </cell>
          <cell r="Q62">
            <v>1.0638000000000001</v>
          </cell>
          <cell r="S62" t="str">
            <v>M</v>
          </cell>
          <cell r="T62">
            <v>1.5902000000000001</v>
          </cell>
          <cell r="V62" t="str">
            <v>MO</v>
          </cell>
          <cell r="W62">
            <v>1.2827</v>
          </cell>
          <cell r="X62">
            <v>1.5567</v>
          </cell>
          <cell r="Y62">
            <v>-3.3500000000000085E-2</v>
          </cell>
          <cell r="Z62">
            <v>0.30750000000000011</v>
          </cell>
          <cell r="AA62">
            <v>0.23972869727917684</v>
          </cell>
        </row>
        <row r="63">
          <cell r="A63" t="str">
            <v>747</v>
          </cell>
          <cell r="B63" t="str">
            <v>VAGINA, CERVIX AND VULVA PROCEDURES WITHOUT CC/MCC</v>
          </cell>
          <cell r="C63">
            <v>11</v>
          </cell>
          <cell r="D63">
            <v>0</v>
          </cell>
          <cell r="E63">
            <v>42884.12</v>
          </cell>
          <cell r="F63">
            <v>22727.040000000001</v>
          </cell>
          <cell r="G63">
            <v>2.4500000000000002</v>
          </cell>
          <cell r="I63">
            <v>10</v>
          </cell>
          <cell r="J63">
            <v>38203.910000000003</v>
          </cell>
          <cell r="K63">
            <v>18089.28</v>
          </cell>
          <cell r="L63">
            <v>2.6</v>
          </cell>
          <cell r="M63">
            <v>2.06</v>
          </cell>
          <cell r="N63">
            <v>2.02</v>
          </cell>
          <cell r="O63">
            <v>1</v>
          </cell>
          <cell r="P63">
            <v>0.89770000000000005</v>
          </cell>
          <cell r="Q63">
            <v>0.88349999999999995</v>
          </cell>
          <cell r="S63" t="str">
            <v>A</v>
          </cell>
          <cell r="T63">
            <v>1.3207</v>
          </cell>
          <cell r="V63" t="str">
            <v>A</v>
          </cell>
          <cell r="W63">
            <v>1.0571999999999999</v>
          </cell>
          <cell r="X63">
            <v>1.2927999999999999</v>
          </cell>
          <cell r="Y63">
            <v>-2.7900000000000036E-2</v>
          </cell>
          <cell r="Z63">
            <v>0.26350000000000007</v>
          </cell>
          <cell r="AA63">
            <v>0.24924328414680297</v>
          </cell>
        </row>
        <row r="64">
          <cell r="A64" t="str">
            <v>820</v>
          </cell>
          <cell r="B64" t="str">
            <v>LYMPHOMA AND LEUKEMIA WITH MAJOR O.R. PROCEDURES WITH MCC</v>
          </cell>
          <cell r="C64">
            <v>3</v>
          </cell>
          <cell r="D64">
            <v>1</v>
          </cell>
          <cell r="E64">
            <v>162322.84</v>
          </cell>
          <cell r="F64">
            <v>78191.850000000006</v>
          </cell>
          <cell r="G64">
            <v>9</v>
          </cell>
          <cell r="I64">
            <v>3</v>
          </cell>
          <cell r="J64">
            <v>162322.84</v>
          </cell>
          <cell r="K64">
            <v>78191.850000000006</v>
          </cell>
          <cell r="L64">
            <v>16</v>
          </cell>
          <cell r="M64">
            <v>5.35</v>
          </cell>
          <cell r="N64">
            <v>11.2</v>
          </cell>
          <cell r="O64">
            <v>0</v>
          </cell>
          <cell r="P64">
            <v>3.8142999999999998</v>
          </cell>
          <cell r="Q64">
            <v>6.1468999999999996</v>
          </cell>
          <cell r="S64" t="str">
            <v>M</v>
          </cell>
          <cell r="T64">
            <v>9.1883999999999997</v>
          </cell>
          <cell r="V64" t="str">
            <v>M</v>
          </cell>
          <cell r="W64">
            <v>9.0350999999999999</v>
          </cell>
          <cell r="X64">
            <v>8.9947999999999997</v>
          </cell>
          <cell r="Y64">
            <v>-0.19359999999999999</v>
          </cell>
          <cell r="Z64">
            <v>0.15329999999999977</v>
          </cell>
          <cell r="AA64">
            <v>1.6967161403858261E-2</v>
          </cell>
        </row>
        <row r="65">
          <cell r="A65" t="str">
            <v>154</v>
          </cell>
          <cell r="B65" t="str">
            <v>OTHER EAR, NOSE, MOUTH AND THROAT DIAGNOSES WITH MCC</v>
          </cell>
          <cell r="C65">
            <v>10</v>
          </cell>
          <cell r="D65">
            <v>2</v>
          </cell>
          <cell r="E65">
            <v>70826.210000000006</v>
          </cell>
          <cell r="F65">
            <v>66371.789999999994</v>
          </cell>
          <cell r="G65">
            <v>10.6</v>
          </cell>
          <cell r="I65">
            <v>9</v>
          </cell>
          <cell r="J65">
            <v>52158.13</v>
          </cell>
          <cell r="K65">
            <v>37546.11</v>
          </cell>
          <cell r="L65">
            <v>5.5</v>
          </cell>
          <cell r="M65">
            <v>4.3600000000000003</v>
          </cell>
          <cell r="N65">
            <v>4</v>
          </cell>
          <cell r="O65">
            <v>0</v>
          </cell>
          <cell r="P65">
            <v>1.2256</v>
          </cell>
          <cell r="Q65">
            <v>1.5665</v>
          </cell>
          <cell r="S65" t="str">
            <v>M</v>
          </cell>
          <cell r="T65">
            <v>2.3416000000000001</v>
          </cell>
          <cell r="V65" t="str">
            <v>A</v>
          </cell>
          <cell r="W65">
            <v>1.4454</v>
          </cell>
          <cell r="X65">
            <v>2.2923</v>
          </cell>
          <cell r="Y65">
            <v>-4.9300000000000122E-2</v>
          </cell>
          <cell r="Z65">
            <v>0.89620000000000011</v>
          </cell>
          <cell r="AA65">
            <v>0.62003597620035988</v>
          </cell>
        </row>
        <row r="66">
          <cell r="A66" t="str">
            <v>081</v>
          </cell>
          <cell r="B66" t="str">
            <v>NONTRAUMATIC STUPOR AND COMA WITHOUT MCC</v>
          </cell>
          <cell r="C66">
            <v>10</v>
          </cell>
          <cell r="D66">
            <v>0</v>
          </cell>
          <cell r="E66">
            <v>44966.64</v>
          </cell>
          <cell r="F66">
            <v>19825.099999999999</v>
          </cell>
          <cell r="G66">
            <v>6.1</v>
          </cell>
          <cell r="I66">
            <v>10</v>
          </cell>
          <cell r="J66">
            <v>44966.64</v>
          </cell>
          <cell r="K66">
            <v>19825.099999999999</v>
          </cell>
          <cell r="L66">
            <v>6.1</v>
          </cell>
          <cell r="M66">
            <v>2.7</v>
          </cell>
          <cell r="N66">
            <v>5.47</v>
          </cell>
          <cell r="O66">
            <v>1</v>
          </cell>
          <cell r="P66">
            <v>1.0566</v>
          </cell>
          <cell r="Q66">
            <v>1.0399</v>
          </cell>
          <cell r="S66" t="str">
            <v>A</v>
          </cell>
          <cell r="T66">
            <v>1.5544</v>
          </cell>
          <cell r="V66" t="str">
            <v>A</v>
          </cell>
          <cell r="W66">
            <v>1.2468999999999999</v>
          </cell>
          <cell r="X66">
            <v>1.5217000000000001</v>
          </cell>
          <cell r="Y66">
            <v>-3.2699999999999951E-2</v>
          </cell>
          <cell r="Z66">
            <v>0.30750000000000011</v>
          </cell>
          <cell r="AA66">
            <v>0.24661159675996483</v>
          </cell>
        </row>
        <row r="67">
          <cell r="A67" t="str">
            <v>663</v>
          </cell>
          <cell r="B67" t="str">
            <v>MINOR BLADDER PROCEDURES WITH CC</v>
          </cell>
          <cell r="C67">
            <v>10</v>
          </cell>
          <cell r="D67">
            <v>0</v>
          </cell>
          <cell r="E67">
            <v>59439.47</v>
          </cell>
          <cell r="F67">
            <v>26786.57</v>
          </cell>
          <cell r="G67">
            <v>5.3</v>
          </cell>
          <cell r="I67">
            <v>9</v>
          </cell>
          <cell r="J67">
            <v>53484.53</v>
          </cell>
          <cell r="K67">
            <v>21038.83</v>
          </cell>
          <cell r="L67">
            <v>4.7</v>
          </cell>
          <cell r="M67">
            <v>2.97</v>
          </cell>
          <cell r="N67">
            <v>3.6</v>
          </cell>
          <cell r="O67">
            <v>0</v>
          </cell>
          <cell r="P67">
            <v>1.2567999999999999</v>
          </cell>
          <cell r="Q67">
            <v>1.5033000000000001</v>
          </cell>
          <cell r="S67" t="str">
            <v>M</v>
          </cell>
          <cell r="T67">
            <v>2.2471000000000001</v>
          </cell>
          <cell r="V67" t="str">
            <v>M</v>
          </cell>
          <cell r="W67">
            <v>2.3418999999999999</v>
          </cell>
          <cell r="X67">
            <v>2.1998000000000002</v>
          </cell>
          <cell r="Y67">
            <v>-4.7299999999999898E-2</v>
          </cell>
          <cell r="Z67">
            <v>-9.4799999999999773E-2</v>
          </cell>
          <cell r="AA67">
            <v>-4.0479952175583832E-2</v>
          </cell>
        </row>
        <row r="68">
          <cell r="A68" t="str">
            <v>826</v>
          </cell>
          <cell r="B68" t="str">
            <v>MYELOPROLIFERATIVE DISORDERS OR POORLY DIFFERENTIATED NEOPLASMS WITH MAJOR O.R. PROCEDURES WITH MCC</v>
          </cell>
          <cell r="C68">
            <v>5</v>
          </cell>
          <cell r="D68">
            <v>0</v>
          </cell>
          <cell r="E68">
            <v>176198.45</v>
          </cell>
          <cell r="F68">
            <v>55673.09</v>
          </cell>
          <cell r="G68">
            <v>11</v>
          </cell>
          <cell r="I68">
            <v>5</v>
          </cell>
          <cell r="J68">
            <v>176198.45</v>
          </cell>
          <cell r="K68">
            <v>55673.09</v>
          </cell>
          <cell r="L68">
            <v>11.9</v>
          </cell>
          <cell r="M68">
            <v>5.55</v>
          </cell>
          <cell r="N68">
            <v>8.8000000000000007</v>
          </cell>
          <cell r="O68">
            <v>0</v>
          </cell>
          <cell r="P68">
            <v>4.1402999999999999</v>
          </cell>
          <cell r="Q68">
            <v>4.681</v>
          </cell>
          <cell r="S68" t="str">
            <v>M</v>
          </cell>
          <cell r="T68">
            <v>6.9972000000000003</v>
          </cell>
          <cell r="V68" t="str">
            <v>M</v>
          </cell>
          <cell r="W68">
            <v>7.2065000000000001</v>
          </cell>
          <cell r="X68">
            <v>6.8497000000000003</v>
          </cell>
          <cell r="Y68">
            <v>-0.14749999999999996</v>
          </cell>
          <cell r="Z68">
            <v>-0.20929999999999982</v>
          </cell>
          <cell r="AA68">
            <v>-2.9043224866439996E-2</v>
          </cell>
        </row>
        <row r="69">
          <cell r="A69" t="str">
            <v>053</v>
          </cell>
          <cell r="B69" t="str">
            <v>SPINAL DISORDERS AND INJURIES WITHOUT CC/MCC</v>
          </cell>
          <cell r="C69">
            <v>3</v>
          </cell>
          <cell r="D69">
            <v>0</v>
          </cell>
          <cell r="E69">
            <v>49151.61</v>
          </cell>
          <cell r="F69">
            <v>9406.6</v>
          </cell>
          <cell r="G69">
            <v>2.67</v>
          </cell>
          <cell r="I69">
            <v>3</v>
          </cell>
          <cell r="J69">
            <v>49151.61</v>
          </cell>
          <cell r="K69">
            <v>9406.6</v>
          </cell>
          <cell r="L69">
            <v>3.1</v>
          </cell>
          <cell r="M69">
            <v>0.94</v>
          </cell>
          <cell r="N69">
            <v>2.4</v>
          </cell>
          <cell r="O69">
            <v>0</v>
          </cell>
          <cell r="P69">
            <v>1.155</v>
          </cell>
          <cell r="Q69">
            <v>0.95699999999999996</v>
          </cell>
          <cell r="S69" t="str">
            <v>M</v>
          </cell>
          <cell r="T69">
            <v>1.4305000000000001</v>
          </cell>
          <cell r="V69" t="str">
            <v>M</v>
          </cell>
          <cell r="W69">
            <v>1.5085</v>
          </cell>
          <cell r="X69">
            <v>1.4004000000000001</v>
          </cell>
          <cell r="Y69">
            <v>-3.0100000000000016E-2</v>
          </cell>
          <cell r="Z69">
            <v>-7.7999999999999847E-2</v>
          </cell>
          <cell r="AA69">
            <v>-5.1706993702353231E-2</v>
          </cell>
        </row>
        <row r="70">
          <cell r="A70" t="str">
            <v>311</v>
          </cell>
          <cell r="B70" t="str">
            <v>ANGINA PECTORIS</v>
          </cell>
          <cell r="C70">
            <v>23</v>
          </cell>
          <cell r="D70">
            <v>10</v>
          </cell>
          <cell r="E70">
            <v>34634.639999999999</v>
          </cell>
          <cell r="F70">
            <v>30348.34</v>
          </cell>
          <cell r="G70">
            <v>3.96</v>
          </cell>
          <cell r="I70">
            <v>22</v>
          </cell>
          <cell r="J70">
            <v>28698.27</v>
          </cell>
          <cell r="K70">
            <v>12343.18</v>
          </cell>
          <cell r="L70">
            <v>2.4500000000000002</v>
          </cell>
          <cell r="M70">
            <v>1.37</v>
          </cell>
          <cell r="N70">
            <v>2.11</v>
          </cell>
          <cell r="O70">
            <v>1</v>
          </cell>
          <cell r="P70">
            <v>0.6744</v>
          </cell>
          <cell r="Q70">
            <v>0.66379999999999995</v>
          </cell>
          <cell r="S70" t="str">
            <v>A</v>
          </cell>
          <cell r="T70">
            <v>0.99219999999999997</v>
          </cell>
          <cell r="V70" t="str">
            <v>A</v>
          </cell>
          <cell r="W70">
            <v>0.8014</v>
          </cell>
          <cell r="X70">
            <v>0.97130000000000005</v>
          </cell>
          <cell r="Y70">
            <v>-2.0899999999999919E-2</v>
          </cell>
          <cell r="Z70">
            <v>0.19079999999999997</v>
          </cell>
          <cell r="AA70">
            <v>0.23808335413027198</v>
          </cell>
        </row>
        <row r="71">
          <cell r="A71" t="str">
            <v>824</v>
          </cell>
          <cell r="B71" t="str">
            <v>LYMPHOMA AND NON-ACUTE LEUKEMIA WITH OTHER PROCEDURES WITH CC</v>
          </cell>
          <cell r="C71">
            <v>16</v>
          </cell>
          <cell r="D71">
            <v>0</v>
          </cell>
          <cell r="E71">
            <v>91745.68</v>
          </cell>
          <cell r="F71">
            <v>66641.990000000005</v>
          </cell>
          <cell r="G71">
            <v>9.75</v>
          </cell>
          <cell r="I71">
            <v>15</v>
          </cell>
          <cell r="J71">
            <v>80959.62</v>
          </cell>
          <cell r="K71">
            <v>53626.55</v>
          </cell>
          <cell r="L71">
            <v>9.4700000000000006</v>
          </cell>
          <cell r="M71">
            <v>9.41</v>
          </cell>
          <cell r="N71">
            <v>6.44</v>
          </cell>
          <cell r="O71">
            <v>1</v>
          </cell>
          <cell r="P71">
            <v>1.9024000000000001</v>
          </cell>
          <cell r="Q71">
            <v>1.8724000000000001</v>
          </cell>
          <cell r="S71" t="str">
            <v>A</v>
          </cell>
          <cell r="T71">
            <v>2.7989000000000002</v>
          </cell>
          <cell r="V71" t="str">
            <v>A</v>
          </cell>
          <cell r="W71">
            <v>2.2761</v>
          </cell>
          <cell r="X71">
            <v>2.7399</v>
          </cell>
          <cell r="Y71">
            <v>-5.9000000000000163E-2</v>
          </cell>
          <cell r="Z71">
            <v>0.52280000000000015</v>
          </cell>
          <cell r="AA71">
            <v>0.22969113835068763</v>
          </cell>
        </row>
        <row r="72">
          <cell r="A72" t="str">
            <v>565</v>
          </cell>
          <cell r="B72" t="str">
            <v>OTHER MUSCULOSKELETAL SYSTEM AND CONNECTIVE TISSUE DIAGNOSES WITH CC</v>
          </cell>
          <cell r="C72">
            <v>43</v>
          </cell>
          <cell r="D72">
            <v>8</v>
          </cell>
          <cell r="E72">
            <v>48029.24</v>
          </cell>
          <cell r="F72">
            <v>56009.59</v>
          </cell>
          <cell r="G72">
            <v>6.95</v>
          </cell>
          <cell r="I72">
            <v>42</v>
          </cell>
          <cell r="J72">
            <v>40654.26</v>
          </cell>
          <cell r="K72">
            <v>29546.25</v>
          </cell>
          <cell r="L72">
            <v>6</v>
          </cell>
          <cell r="M72">
            <v>7.07</v>
          </cell>
          <cell r="N72">
            <v>4.17</v>
          </cell>
          <cell r="O72">
            <v>1</v>
          </cell>
          <cell r="P72">
            <v>0.95530000000000004</v>
          </cell>
          <cell r="Q72">
            <v>0.94020000000000004</v>
          </cell>
          <cell r="S72" t="str">
            <v>A</v>
          </cell>
          <cell r="T72">
            <v>1.4054</v>
          </cell>
          <cell r="V72" t="str">
            <v>A</v>
          </cell>
          <cell r="W72">
            <v>1.1434</v>
          </cell>
          <cell r="X72">
            <v>1.3757999999999999</v>
          </cell>
          <cell r="Y72">
            <v>-2.9600000000000071E-2</v>
          </cell>
          <cell r="Z72">
            <v>0.26200000000000001</v>
          </cell>
          <cell r="AA72">
            <v>0.22914115794997378</v>
          </cell>
        </row>
        <row r="73">
          <cell r="A73" t="str">
            <v>370</v>
          </cell>
          <cell r="B73" t="str">
            <v>MAJOR ESOPHAGEAL DISORDERS WITHOUT CC/MCC</v>
          </cell>
          <cell r="C73">
            <v>14</v>
          </cell>
          <cell r="D73">
            <v>1</v>
          </cell>
          <cell r="E73">
            <v>34771.31</v>
          </cell>
          <cell r="F73">
            <v>19968.63</v>
          </cell>
          <cell r="G73">
            <v>3.14</v>
          </cell>
          <cell r="I73">
            <v>13</v>
          </cell>
          <cell r="J73">
            <v>31493.43</v>
          </cell>
          <cell r="K73">
            <v>16703.169999999998</v>
          </cell>
          <cell r="L73">
            <v>3.23</v>
          </cell>
          <cell r="M73">
            <v>2.58</v>
          </cell>
          <cell r="N73">
            <v>2.58</v>
          </cell>
          <cell r="O73">
            <v>1</v>
          </cell>
          <cell r="P73">
            <v>0.74</v>
          </cell>
          <cell r="Q73">
            <v>0.72829999999999995</v>
          </cell>
          <cell r="S73" t="str">
            <v>A</v>
          </cell>
          <cell r="T73">
            <v>1.0887</v>
          </cell>
          <cell r="V73" t="str">
            <v>A</v>
          </cell>
          <cell r="W73">
            <v>0.89510000000000001</v>
          </cell>
          <cell r="X73">
            <v>1.0657000000000001</v>
          </cell>
          <cell r="Y73">
            <v>-2.2999999999999909E-2</v>
          </cell>
          <cell r="Z73">
            <v>0.19359999999999999</v>
          </cell>
          <cell r="AA73">
            <v>0.2162886828287342</v>
          </cell>
        </row>
        <row r="74">
          <cell r="A74" t="str">
            <v>416</v>
          </cell>
          <cell r="B74" t="str">
            <v>CHOLECYSTECTOMY EXCEPT BY LAPAROSCOPE WITHOUT C.D.E. WITHOUT CC/MCC</v>
          </cell>
          <cell r="C74">
            <v>13</v>
          </cell>
          <cell r="D74">
            <v>0</v>
          </cell>
          <cell r="E74">
            <v>66464.639999999999</v>
          </cell>
          <cell r="F74">
            <v>16196.77</v>
          </cell>
          <cell r="G74">
            <v>3.77</v>
          </cell>
          <cell r="I74">
            <v>13</v>
          </cell>
          <cell r="J74">
            <v>66464.639999999999</v>
          </cell>
          <cell r="K74">
            <v>16196.77</v>
          </cell>
          <cell r="L74">
            <v>3.77</v>
          </cell>
          <cell r="M74">
            <v>1.72</v>
          </cell>
          <cell r="N74">
            <v>3.34</v>
          </cell>
          <cell r="O74">
            <v>1</v>
          </cell>
          <cell r="P74">
            <v>1.5618000000000001</v>
          </cell>
          <cell r="Q74">
            <v>1.5371999999999999</v>
          </cell>
          <cell r="S74" t="str">
            <v>A</v>
          </cell>
          <cell r="T74">
            <v>2.2978000000000001</v>
          </cell>
          <cell r="V74" t="str">
            <v>A</v>
          </cell>
          <cell r="W74">
            <v>1.8898999999999999</v>
          </cell>
          <cell r="X74">
            <v>2.2494000000000001</v>
          </cell>
          <cell r="Y74">
            <v>-4.8399999999999999E-2</v>
          </cell>
          <cell r="Z74">
            <v>0.40790000000000015</v>
          </cell>
          <cell r="AA74">
            <v>0.21583152547753859</v>
          </cell>
        </row>
        <row r="75">
          <cell r="A75" t="str">
            <v>138</v>
          </cell>
          <cell r="B75" t="str">
            <v>MOUTH PROCEDURES WITHOUT CC/MCC</v>
          </cell>
          <cell r="C75">
            <v>4</v>
          </cell>
          <cell r="D75">
            <v>0</v>
          </cell>
          <cell r="E75">
            <v>44162.18</v>
          </cell>
          <cell r="F75">
            <v>30723.16</v>
          </cell>
          <cell r="G75">
            <v>3</v>
          </cell>
          <cell r="I75">
            <v>4</v>
          </cell>
          <cell r="J75">
            <v>44162.18</v>
          </cell>
          <cell r="K75">
            <v>30723.16</v>
          </cell>
          <cell r="L75">
            <v>2.2000000000000002</v>
          </cell>
          <cell r="M75">
            <v>0.71</v>
          </cell>
          <cell r="N75">
            <v>1.7</v>
          </cell>
          <cell r="O75">
            <v>0</v>
          </cell>
          <cell r="P75">
            <v>1.0377000000000001</v>
          </cell>
          <cell r="Q75">
            <v>0.62809999999999999</v>
          </cell>
          <cell r="S75" t="str">
            <v>MP</v>
          </cell>
          <cell r="T75">
            <v>0.93889999999999996</v>
          </cell>
          <cell r="V75" t="str">
            <v>M</v>
          </cell>
          <cell r="W75">
            <v>1.3652</v>
          </cell>
          <cell r="X75">
            <v>0.91910000000000003</v>
          </cell>
          <cell r="Y75">
            <v>-1.9799999999999929E-2</v>
          </cell>
          <cell r="Z75">
            <v>-0.42630000000000001</v>
          </cell>
          <cell r="AA75">
            <v>-0.31226193964254323</v>
          </cell>
        </row>
        <row r="76">
          <cell r="A76" t="str">
            <v>876</v>
          </cell>
          <cell r="B76" t="str">
            <v>O.R. PROCEDURES WITH PRINCIPAL DIAGNOSIS OF MENTAL ILLNESS</v>
          </cell>
          <cell r="C76">
            <v>6</v>
          </cell>
          <cell r="D76">
            <v>0</v>
          </cell>
          <cell r="E76">
            <v>105054.19</v>
          </cell>
          <cell r="F76">
            <v>68218.52</v>
          </cell>
          <cell r="G76">
            <v>10</v>
          </cell>
          <cell r="I76">
            <v>6</v>
          </cell>
          <cell r="J76">
            <v>105054.19</v>
          </cell>
          <cell r="K76">
            <v>68218.52</v>
          </cell>
          <cell r="L76">
            <v>15.4</v>
          </cell>
          <cell r="M76">
            <v>11.08</v>
          </cell>
          <cell r="N76">
            <v>6.7</v>
          </cell>
          <cell r="O76">
            <v>0</v>
          </cell>
          <cell r="P76">
            <v>2.4685999999999999</v>
          </cell>
          <cell r="Q76">
            <v>3.6221999999999999</v>
          </cell>
          <cell r="S76" t="str">
            <v>M</v>
          </cell>
          <cell r="T76">
            <v>5.4145000000000003</v>
          </cell>
          <cell r="V76" t="str">
            <v>M</v>
          </cell>
          <cell r="W76">
            <v>5.9541000000000004</v>
          </cell>
          <cell r="X76">
            <v>5.3003999999999998</v>
          </cell>
          <cell r="Y76">
            <v>-0.11410000000000053</v>
          </cell>
          <cell r="Z76">
            <v>-0.53960000000000008</v>
          </cell>
          <cell r="AA76">
            <v>-9.0626627030113704E-2</v>
          </cell>
        </row>
        <row r="77">
          <cell r="A77" t="str">
            <v>770</v>
          </cell>
          <cell r="B77" t="str">
            <v>ABORTION WITH D&amp;C, ASPIRATION CURETTAGE OR HYSTEROTOMY</v>
          </cell>
          <cell r="C77">
            <v>14</v>
          </cell>
          <cell r="D77">
            <v>0</v>
          </cell>
          <cell r="E77">
            <v>53128.94</v>
          </cell>
          <cell r="F77">
            <v>96605.06</v>
          </cell>
          <cell r="G77">
            <v>4.29</v>
          </cell>
          <cell r="I77">
            <v>13</v>
          </cell>
          <cell r="J77">
            <v>26724.66</v>
          </cell>
          <cell r="K77">
            <v>17024.03</v>
          </cell>
          <cell r="L77">
            <v>1.46</v>
          </cell>
          <cell r="M77">
            <v>0.84</v>
          </cell>
          <cell r="N77">
            <v>1.31</v>
          </cell>
          <cell r="O77">
            <v>1</v>
          </cell>
          <cell r="P77">
            <v>0.628</v>
          </cell>
          <cell r="Q77">
            <v>0.61809999999999998</v>
          </cell>
          <cell r="S77" t="str">
            <v>A</v>
          </cell>
          <cell r="T77">
            <v>0.92390000000000005</v>
          </cell>
          <cell r="V77" t="str">
            <v>A</v>
          </cell>
          <cell r="W77">
            <v>0.7802</v>
          </cell>
          <cell r="X77">
            <v>0.90449999999999997</v>
          </cell>
          <cell r="Y77">
            <v>-1.9400000000000084E-2</v>
          </cell>
          <cell r="Z77">
            <v>0.14370000000000005</v>
          </cell>
          <cell r="AA77">
            <v>0.1841835426813638</v>
          </cell>
        </row>
        <row r="78">
          <cell r="A78" t="str">
            <v>813</v>
          </cell>
          <cell r="B78" t="str">
            <v>COAGULATION DISORDERS</v>
          </cell>
          <cell r="C78">
            <v>87</v>
          </cell>
          <cell r="D78">
            <v>3</v>
          </cell>
          <cell r="E78">
            <v>59073.46</v>
          </cell>
          <cell r="F78">
            <v>52155.57</v>
          </cell>
          <cell r="G78">
            <v>4.03</v>
          </cell>
          <cell r="I78">
            <v>85</v>
          </cell>
          <cell r="J78">
            <v>54288.17</v>
          </cell>
          <cell r="K78">
            <v>42145.26</v>
          </cell>
          <cell r="L78">
            <v>3.62</v>
          </cell>
          <cell r="M78">
            <v>2.2999999999999998</v>
          </cell>
          <cell r="N78">
            <v>3.01</v>
          </cell>
          <cell r="O78">
            <v>1</v>
          </cell>
          <cell r="P78">
            <v>1.2757000000000001</v>
          </cell>
          <cell r="Q78">
            <v>1.2556</v>
          </cell>
          <cell r="S78" t="str">
            <v>A</v>
          </cell>
          <cell r="T78">
            <v>1.8769</v>
          </cell>
          <cell r="V78" t="str">
            <v>A</v>
          </cell>
          <cell r="W78">
            <v>1.5899000000000001</v>
          </cell>
          <cell r="X78">
            <v>1.8372999999999999</v>
          </cell>
          <cell r="Y78">
            <v>-3.960000000000008E-2</v>
          </cell>
          <cell r="Z78">
            <v>0.28699999999999992</v>
          </cell>
          <cell r="AA78">
            <v>0.18051449776715511</v>
          </cell>
        </row>
        <row r="79">
          <cell r="A79" t="str">
            <v>383</v>
          </cell>
          <cell r="B79" t="str">
            <v>UNCOMPLICATED PEPTIC ULCER WITH MCC</v>
          </cell>
          <cell r="C79">
            <v>4</v>
          </cell>
          <cell r="D79">
            <v>0</v>
          </cell>
          <cell r="E79">
            <v>63582.37</v>
          </cell>
          <cell r="F79">
            <v>24520.17</v>
          </cell>
          <cell r="G79">
            <v>5.25</v>
          </cell>
          <cell r="I79">
            <v>4</v>
          </cell>
          <cell r="J79">
            <v>63582.37</v>
          </cell>
          <cell r="K79">
            <v>24520.17</v>
          </cell>
          <cell r="L79">
            <v>5</v>
          </cell>
          <cell r="M79">
            <v>2.86</v>
          </cell>
          <cell r="N79">
            <v>3.9</v>
          </cell>
          <cell r="O79">
            <v>0</v>
          </cell>
          <cell r="P79">
            <v>1.4941</v>
          </cell>
          <cell r="Q79">
            <v>1.3317000000000001</v>
          </cell>
          <cell r="S79" t="str">
            <v>M</v>
          </cell>
          <cell r="T79">
            <v>1.9905999999999999</v>
          </cell>
          <cell r="V79" t="str">
            <v>M</v>
          </cell>
          <cell r="W79">
            <v>2.1269999999999998</v>
          </cell>
          <cell r="X79">
            <v>1.9487000000000001</v>
          </cell>
          <cell r="Y79">
            <v>-4.1899999999999826E-2</v>
          </cell>
          <cell r="Z79">
            <v>-0.13639999999999985</v>
          </cell>
          <cell r="AA79">
            <v>-6.4127879642689178E-2</v>
          </cell>
        </row>
        <row r="80">
          <cell r="A80" t="str">
            <v>963</v>
          </cell>
          <cell r="B80" t="str">
            <v>OTHER MULTIPLE SIGNIFICANT TRAUMA WITH MCC</v>
          </cell>
          <cell r="C80">
            <v>24</v>
          </cell>
          <cell r="D80">
            <v>3</v>
          </cell>
          <cell r="E80">
            <v>127102.49</v>
          </cell>
          <cell r="F80">
            <v>100401.58</v>
          </cell>
          <cell r="G80">
            <v>15.83</v>
          </cell>
          <cell r="I80">
            <v>23</v>
          </cell>
          <cell r="J80">
            <v>111614.55</v>
          </cell>
          <cell r="K80">
            <v>69005.27</v>
          </cell>
          <cell r="L80">
            <v>12.7</v>
          </cell>
          <cell r="M80">
            <v>12.28</v>
          </cell>
          <cell r="N80">
            <v>8.16</v>
          </cell>
          <cell r="O80">
            <v>1</v>
          </cell>
          <cell r="P80">
            <v>2.6227</v>
          </cell>
          <cell r="Q80">
            <v>2.5813000000000001</v>
          </cell>
          <cell r="S80" t="str">
            <v>A</v>
          </cell>
          <cell r="T80">
            <v>3.8584999999999998</v>
          </cell>
          <cell r="V80" t="str">
            <v>A</v>
          </cell>
          <cell r="W80">
            <v>3.2168999999999999</v>
          </cell>
          <cell r="X80">
            <v>3.7772000000000001</v>
          </cell>
          <cell r="Y80">
            <v>-8.1299999999999706E-2</v>
          </cell>
          <cell r="Z80">
            <v>0.64159999999999995</v>
          </cell>
          <cell r="AA80">
            <v>0.19944667226211568</v>
          </cell>
        </row>
        <row r="81">
          <cell r="A81" t="str">
            <v>728</v>
          </cell>
          <cell r="B81" t="str">
            <v>INFLAMMATION OF THE MALE REPRODUCTIVE SYSTEM WITHOUT MCC</v>
          </cell>
          <cell r="C81">
            <v>38</v>
          </cell>
          <cell r="D81">
            <v>3</v>
          </cell>
          <cell r="E81">
            <v>25793.39</v>
          </cell>
          <cell r="F81">
            <v>14040.46</v>
          </cell>
          <cell r="G81">
            <v>3.87</v>
          </cell>
          <cell r="I81">
            <v>37</v>
          </cell>
          <cell r="J81">
            <v>24549.63</v>
          </cell>
          <cell r="K81">
            <v>11986.6</v>
          </cell>
          <cell r="L81">
            <v>3.68</v>
          </cell>
          <cell r="M81">
            <v>2.0299999999999998</v>
          </cell>
          <cell r="N81">
            <v>3.22</v>
          </cell>
          <cell r="O81">
            <v>1</v>
          </cell>
          <cell r="P81">
            <v>0.57689999999999997</v>
          </cell>
          <cell r="Q81">
            <v>0.56779999999999997</v>
          </cell>
          <cell r="S81" t="str">
            <v>A</v>
          </cell>
          <cell r="T81">
            <v>0.84870000000000001</v>
          </cell>
          <cell r="V81" t="str">
            <v>A</v>
          </cell>
          <cell r="W81">
            <v>0.7238</v>
          </cell>
          <cell r="X81">
            <v>0.83089999999999997</v>
          </cell>
          <cell r="Y81">
            <v>-1.7800000000000038E-2</v>
          </cell>
          <cell r="Z81">
            <v>0.12490000000000001</v>
          </cell>
          <cell r="AA81">
            <v>0.17256148107211938</v>
          </cell>
        </row>
        <row r="82">
          <cell r="A82" t="str">
            <v>245</v>
          </cell>
          <cell r="B82" t="str">
            <v>AICD GENERATOR PROCEDURES</v>
          </cell>
          <cell r="C82">
            <v>4</v>
          </cell>
          <cell r="D82">
            <v>0</v>
          </cell>
          <cell r="E82">
            <v>192054.39999999999</v>
          </cell>
          <cell r="F82">
            <v>33639.79</v>
          </cell>
          <cell r="G82">
            <v>3.5</v>
          </cell>
          <cell r="I82">
            <v>4</v>
          </cell>
          <cell r="J82">
            <v>192054.39999999999</v>
          </cell>
          <cell r="K82">
            <v>33639.79</v>
          </cell>
          <cell r="L82">
            <v>6.3</v>
          </cell>
          <cell r="M82">
            <v>1.66</v>
          </cell>
          <cell r="N82">
            <v>4.4000000000000004</v>
          </cell>
          <cell r="O82">
            <v>0</v>
          </cell>
          <cell r="P82">
            <v>4.5129000000000001</v>
          </cell>
          <cell r="Q82">
            <v>4.5728999999999997</v>
          </cell>
          <cell r="S82" t="str">
            <v>M</v>
          </cell>
          <cell r="T82">
            <v>6.8356000000000003</v>
          </cell>
          <cell r="V82" t="str">
            <v>M</v>
          </cell>
          <cell r="W82">
            <v>7.0286</v>
          </cell>
          <cell r="X82">
            <v>6.6914999999999996</v>
          </cell>
          <cell r="Y82">
            <v>-0.14410000000000078</v>
          </cell>
          <cell r="Z82">
            <v>-0.19299999999999962</v>
          </cell>
          <cell r="AA82">
            <v>-2.74592379705773E-2</v>
          </cell>
        </row>
        <row r="83">
          <cell r="A83" t="str">
            <v>619</v>
          </cell>
          <cell r="B83" t="str">
            <v>O.R. PROCEDURES FOR OBESITY WITH MCC</v>
          </cell>
          <cell r="C83">
            <v>2</v>
          </cell>
          <cell r="D83">
            <v>1</v>
          </cell>
          <cell r="E83">
            <v>85705.55</v>
          </cell>
          <cell r="F83">
            <v>2931.78</v>
          </cell>
          <cell r="G83">
            <v>2.5</v>
          </cell>
          <cell r="I83">
            <v>2</v>
          </cell>
          <cell r="J83">
            <v>85705.55</v>
          </cell>
          <cell r="K83">
            <v>2931.78</v>
          </cell>
          <cell r="L83">
            <v>5</v>
          </cell>
          <cell r="M83">
            <v>0.5</v>
          </cell>
          <cell r="N83">
            <v>2.8</v>
          </cell>
          <cell r="O83">
            <v>0</v>
          </cell>
          <cell r="P83">
            <v>0</v>
          </cell>
          <cell r="Q83">
            <v>2.5577000000000001</v>
          </cell>
          <cell r="S83" t="str">
            <v>M</v>
          </cell>
          <cell r="T83">
            <v>3.8231999999999999</v>
          </cell>
          <cell r="V83" t="str">
            <v>M</v>
          </cell>
          <cell r="W83">
            <v>4.4481000000000002</v>
          </cell>
          <cell r="X83">
            <v>3.7427000000000001</v>
          </cell>
          <cell r="Y83">
            <v>-8.0499999999999794E-2</v>
          </cell>
          <cell r="Z83">
            <v>-0.62490000000000023</v>
          </cell>
          <cell r="AA83">
            <v>-0.14048694948404941</v>
          </cell>
        </row>
        <row r="84">
          <cell r="A84" t="str">
            <v>283</v>
          </cell>
          <cell r="B84" t="str">
            <v>ACUTE MYOCARDIAL INFARCTION, EXPIRED WITH MCC</v>
          </cell>
          <cell r="C84">
            <v>32</v>
          </cell>
          <cell r="D84">
            <v>0</v>
          </cell>
          <cell r="E84">
            <v>79681.61</v>
          </cell>
          <cell r="F84">
            <v>79783</v>
          </cell>
          <cell r="G84">
            <v>4.8099999999999996</v>
          </cell>
          <cell r="I84">
            <v>30</v>
          </cell>
          <cell r="J84">
            <v>63737.09</v>
          </cell>
          <cell r="K84">
            <v>50689.27</v>
          </cell>
          <cell r="L84">
            <v>3.93</v>
          </cell>
          <cell r="M84">
            <v>3.59</v>
          </cell>
          <cell r="N84">
            <v>2.58</v>
          </cell>
          <cell r="O84">
            <v>1</v>
          </cell>
          <cell r="P84">
            <v>1.4977</v>
          </cell>
          <cell r="Q84">
            <v>1.4741</v>
          </cell>
          <cell r="S84" t="str">
            <v>A</v>
          </cell>
          <cell r="T84">
            <v>2.2035</v>
          </cell>
          <cell r="V84" t="str">
            <v>A</v>
          </cell>
          <cell r="W84">
            <v>1.889</v>
          </cell>
          <cell r="X84">
            <v>2.1570999999999998</v>
          </cell>
          <cell r="Y84">
            <v>-4.6400000000000219E-2</v>
          </cell>
          <cell r="Z84">
            <v>0.3145</v>
          </cell>
          <cell r="AA84">
            <v>0.16649020645844362</v>
          </cell>
        </row>
        <row r="85">
          <cell r="A85" t="str">
            <v>293</v>
          </cell>
          <cell r="B85" t="str">
            <v>HEART FAILURE AND SHOCK WITHOUT CC/MCC</v>
          </cell>
          <cell r="C85">
            <v>16</v>
          </cell>
          <cell r="D85">
            <v>0</v>
          </cell>
          <cell r="E85">
            <v>24869.03</v>
          </cell>
          <cell r="F85">
            <v>20981.78</v>
          </cell>
          <cell r="G85">
            <v>3</v>
          </cell>
          <cell r="I85">
            <v>15</v>
          </cell>
          <cell r="J85">
            <v>20037.79</v>
          </cell>
          <cell r="K85">
            <v>9804.59</v>
          </cell>
          <cell r="L85">
            <v>2.27</v>
          </cell>
          <cell r="M85">
            <v>1.29</v>
          </cell>
          <cell r="N85">
            <v>1.98</v>
          </cell>
          <cell r="O85">
            <v>1</v>
          </cell>
          <cell r="P85">
            <v>0.47089999999999999</v>
          </cell>
          <cell r="Q85">
            <v>0.46350000000000002</v>
          </cell>
          <cell r="S85" t="str">
            <v>A</v>
          </cell>
          <cell r="T85">
            <v>0.69279999999999997</v>
          </cell>
          <cell r="V85" t="str">
            <v>A</v>
          </cell>
          <cell r="W85">
            <v>0.59450000000000003</v>
          </cell>
          <cell r="X85">
            <v>0.67820000000000003</v>
          </cell>
          <cell r="Y85">
            <v>-1.4599999999999946E-2</v>
          </cell>
          <cell r="Z85">
            <v>9.8299999999999943E-2</v>
          </cell>
          <cell r="AA85">
            <v>0.16534903280067273</v>
          </cell>
        </row>
        <row r="86">
          <cell r="A86" t="str">
            <v>548</v>
          </cell>
          <cell r="B86" t="str">
            <v>SEPTIC ARTHRITIS WITH MCC</v>
          </cell>
          <cell r="C86">
            <v>4</v>
          </cell>
          <cell r="D86">
            <v>0</v>
          </cell>
          <cell r="E86">
            <v>90580.43</v>
          </cell>
          <cell r="F86">
            <v>48435.8</v>
          </cell>
          <cell r="G86">
            <v>9</v>
          </cell>
          <cell r="I86">
            <v>4</v>
          </cell>
          <cell r="J86">
            <v>90580.43</v>
          </cell>
          <cell r="K86">
            <v>48435.8</v>
          </cell>
          <cell r="L86">
            <v>8.3000000000000007</v>
          </cell>
          <cell r="M86">
            <v>3.54</v>
          </cell>
          <cell r="N86">
            <v>6</v>
          </cell>
          <cell r="O86">
            <v>0</v>
          </cell>
          <cell r="P86">
            <v>2.1284999999999998</v>
          </cell>
          <cell r="Q86">
            <v>1.9202999999999999</v>
          </cell>
          <cell r="S86" t="str">
            <v>M</v>
          </cell>
          <cell r="T86">
            <v>2.8704999999999998</v>
          </cell>
          <cell r="V86" t="str">
            <v>M</v>
          </cell>
          <cell r="W86">
            <v>2.9746999999999999</v>
          </cell>
          <cell r="X86">
            <v>2.81</v>
          </cell>
          <cell r="Y86">
            <v>-6.0499999999999776E-2</v>
          </cell>
          <cell r="Z86">
            <v>-0.10420000000000007</v>
          </cell>
          <cell r="AA86">
            <v>-3.5028742394191036E-2</v>
          </cell>
        </row>
        <row r="87">
          <cell r="A87" t="str">
            <v>012</v>
          </cell>
          <cell r="B87" t="str">
            <v>TRACHEOSTOMY FOR FACE, MOUTH AND NECK DIAGNOSES OR LARYNGECTOMY WITH CC</v>
          </cell>
          <cell r="C87">
            <v>19</v>
          </cell>
          <cell r="D87">
            <v>0</v>
          </cell>
          <cell r="E87">
            <v>218380.66</v>
          </cell>
          <cell r="F87">
            <v>119761.66</v>
          </cell>
          <cell r="G87">
            <v>10.16</v>
          </cell>
          <cell r="I87">
            <v>18</v>
          </cell>
          <cell r="J87">
            <v>204065.92000000001</v>
          </cell>
          <cell r="K87">
            <v>106048.84</v>
          </cell>
          <cell r="L87">
            <v>8.89</v>
          </cell>
          <cell r="M87">
            <v>2.83</v>
          </cell>
          <cell r="N87">
            <v>8.4700000000000006</v>
          </cell>
          <cell r="O87">
            <v>1</v>
          </cell>
          <cell r="P87">
            <v>4.7952000000000004</v>
          </cell>
          <cell r="Q87">
            <v>3.3062999999999998</v>
          </cell>
          <cell r="S87" t="str">
            <v>AO</v>
          </cell>
          <cell r="T87">
            <v>4.9423000000000004</v>
          </cell>
          <cell r="V87" t="str">
            <v>A</v>
          </cell>
          <cell r="W87">
            <v>6.0610999999999997</v>
          </cell>
          <cell r="X87">
            <v>4.8380999999999998</v>
          </cell>
          <cell r="Y87">
            <v>-0.10420000000000051</v>
          </cell>
          <cell r="Z87">
            <v>-1.1187999999999994</v>
          </cell>
          <cell r="AA87">
            <v>-0.18458695616307261</v>
          </cell>
        </row>
        <row r="88">
          <cell r="A88" t="str">
            <v>085</v>
          </cell>
          <cell r="B88" t="str">
            <v>TRAUMATIC STUPOR AND COMA &lt;1 HOUR WITH MCC</v>
          </cell>
          <cell r="C88">
            <v>21</v>
          </cell>
          <cell r="D88">
            <v>2</v>
          </cell>
          <cell r="E88">
            <v>55711.63</v>
          </cell>
          <cell r="F88">
            <v>35727.78</v>
          </cell>
          <cell r="G88">
            <v>5.95</v>
          </cell>
          <cell r="I88">
            <v>20</v>
          </cell>
          <cell r="J88">
            <v>49296.21</v>
          </cell>
          <cell r="K88">
            <v>21817.11</v>
          </cell>
          <cell r="L88">
            <v>4.75</v>
          </cell>
          <cell r="M88">
            <v>2.66</v>
          </cell>
          <cell r="N88">
            <v>4.0599999999999996</v>
          </cell>
          <cell r="O88">
            <v>1</v>
          </cell>
          <cell r="P88">
            <v>1.1584000000000001</v>
          </cell>
          <cell r="Q88">
            <v>1.1400999999999999</v>
          </cell>
          <cell r="S88" t="str">
            <v>A</v>
          </cell>
          <cell r="T88">
            <v>1.7041999999999999</v>
          </cell>
          <cell r="V88" t="str">
            <v>A</v>
          </cell>
          <cell r="W88">
            <v>1.4657</v>
          </cell>
          <cell r="X88">
            <v>1.6682999999999999</v>
          </cell>
          <cell r="Y88">
            <v>-3.5900000000000043E-2</v>
          </cell>
          <cell r="Z88">
            <v>0.23849999999999993</v>
          </cell>
          <cell r="AA88">
            <v>0.16272088421914438</v>
          </cell>
        </row>
        <row r="89">
          <cell r="A89" t="str">
            <v>623</v>
          </cell>
          <cell r="B89" t="str">
            <v>SKIN GRAFTS AND WOUND DEBRIDEMENT FOR ENDOCRINE, NUTRITIONAL AND METABOLIC DISORDERS WITH CC</v>
          </cell>
          <cell r="C89">
            <v>143</v>
          </cell>
          <cell r="D89">
            <v>3</v>
          </cell>
          <cell r="E89">
            <v>68357.09</v>
          </cell>
          <cell r="F89">
            <v>52095.27</v>
          </cell>
          <cell r="G89">
            <v>7.42</v>
          </cell>
          <cell r="I89">
            <v>140</v>
          </cell>
          <cell r="J89">
            <v>63103.91</v>
          </cell>
          <cell r="K89">
            <v>38006.68</v>
          </cell>
          <cell r="L89">
            <v>7.32</v>
          </cell>
          <cell r="M89">
            <v>4.83</v>
          </cell>
          <cell r="N89">
            <v>6.37</v>
          </cell>
          <cell r="O89">
            <v>1</v>
          </cell>
          <cell r="P89">
            <v>1.4827999999999999</v>
          </cell>
          <cell r="Q89">
            <v>1.4594</v>
          </cell>
          <cell r="S89" t="str">
            <v>A</v>
          </cell>
          <cell r="T89">
            <v>2.1815000000000002</v>
          </cell>
          <cell r="V89" t="str">
            <v>AP</v>
          </cell>
          <cell r="W89">
            <v>1.9129</v>
          </cell>
          <cell r="X89">
            <v>2.1355</v>
          </cell>
          <cell r="Y89">
            <v>-4.6000000000000263E-2</v>
          </cell>
          <cell r="Z89">
            <v>0.26860000000000017</v>
          </cell>
          <cell r="AA89">
            <v>0.14041507658528943</v>
          </cell>
        </row>
        <row r="90">
          <cell r="A90" t="str">
            <v>149</v>
          </cell>
          <cell r="B90" t="str">
            <v>DYSEQUILIBRIUM</v>
          </cell>
          <cell r="C90">
            <v>32</v>
          </cell>
          <cell r="D90">
            <v>1</v>
          </cell>
          <cell r="E90">
            <v>29285.85</v>
          </cell>
          <cell r="F90">
            <v>17836.099999999999</v>
          </cell>
          <cell r="G90">
            <v>2.91</v>
          </cell>
          <cell r="I90">
            <v>31</v>
          </cell>
          <cell r="J90">
            <v>27064.02</v>
          </cell>
          <cell r="K90">
            <v>13054.47</v>
          </cell>
          <cell r="L90">
            <v>2.77</v>
          </cell>
          <cell r="M90">
            <v>1.93</v>
          </cell>
          <cell r="N90">
            <v>2.2400000000000002</v>
          </cell>
          <cell r="O90">
            <v>1</v>
          </cell>
          <cell r="P90">
            <v>0.63600000000000001</v>
          </cell>
          <cell r="Q90">
            <v>0.626</v>
          </cell>
          <cell r="S90" t="str">
            <v>A</v>
          </cell>
          <cell r="T90">
            <v>0.93569999999999998</v>
          </cell>
          <cell r="V90" t="str">
            <v>A</v>
          </cell>
          <cell r="W90">
            <v>0.80589999999999995</v>
          </cell>
          <cell r="X90">
            <v>0.91600000000000004</v>
          </cell>
          <cell r="Y90">
            <v>-1.969999999999994E-2</v>
          </cell>
          <cell r="Z90">
            <v>0.12980000000000003</v>
          </cell>
          <cell r="AA90">
            <v>0.16106216652190103</v>
          </cell>
        </row>
        <row r="91">
          <cell r="A91" t="str">
            <v>337</v>
          </cell>
          <cell r="B91" t="str">
            <v>PERITONEAL ADHESIOLYSIS WITHOUT CC/MCC</v>
          </cell>
          <cell r="C91">
            <v>27</v>
          </cell>
          <cell r="D91">
            <v>0</v>
          </cell>
          <cell r="E91">
            <v>75185.850000000006</v>
          </cell>
          <cell r="F91">
            <v>39988.839999999997</v>
          </cell>
          <cell r="G91">
            <v>3.81</v>
          </cell>
          <cell r="I91">
            <v>26</v>
          </cell>
          <cell r="J91">
            <v>70170.740000000005</v>
          </cell>
          <cell r="K91">
            <v>31329.31</v>
          </cell>
          <cell r="L91">
            <v>3.77</v>
          </cell>
          <cell r="M91">
            <v>2.4500000000000002</v>
          </cell>
          <cell r="N91">
            <v>3.01</v>
          </cell>
          <cell r="O91">
            <v>1</v>
          </cell>
          <cell r="P91">
            <v>1.6489</v>
          </cell>
          <cell r="Q91">
            <v>1.6229</v>
          </cell>
          <cell r="S91" t="str">
            <v>A</v>
          </cell>
          <cell r="T91">
            <v>2.4258999999999999</v>
          </cell>
          <cell r="V91" t="str">
            <v>A</v>
          </cell>
          <cell r="W91">
            <v>2.0901999999999998</v>
          </cell>
          <cell r="X91">
            <v>2.3748</v>
          </cell>
          <cell r="Y91">
            <v>-5.1099999999999923E-2</v>
          </cell>
          <cell r="Z91">
            <v>0.33570000000000011</v>
          </cell>
          <cell r="AA91">
            <v>0.16060664051286966</v>
          </cell>
        </row>
        <row r="92">
          <cell r="A92" t="str">
            <v>124</v>
          </cell>
          <cell r="B92" t="str">
            <v>OTHER DISORDERS OF THE EYE WITH MCC OR THROMBOLYTIC AGENT</v>
          </cell>
          <cell r="C92">
            <v>3</v>
          </cell>
          <cell r="D92">
            <v>1</v>
          </cell>
          <cell r="E92">
            <v>229417.26</v>
          </cell>
          <cell r="F92">
            <v>180133.75</v>
          </cell>
          <cell r="G92">
            <v>30.33</v>
          </cell>
          <cell r="I92">
            <v>3</v>
          </cell>
          <cell r="J92">
            <v>229417.26</v>
          </cell>
          <cell r="K92">
            <v>180133.75</v>
          </cell>
          <cell r="L92">
            <v>4.5</v>
          </cell>
          <cell r="M92">
            <v>24.96</v>
          </cell>
          <cell r="N92">
            <v>3.1</v>
          </cell>
          <cell r="O92">
            <v>0</v>
          </cell>
          <cell r="P92">
            <v>5.3909000000000002</v>
          </cell>
          <cell r="Q92">
            <v>1.2273000000000001</v>
          </cell>
          <cell r="S92" t="str">
            <v>M</v>
          </cell>
          <cell r="T92">
            <v>1.8346</v>
          </cell>
          <cell r="V92" t="str">
            <v>M</v>
          </cell>
          <cell r="W92">
            <v>1.6489</v>
          </cell>
          <cell r="X92">
            <v>1.7959000000000001</v>
          </cell>
          <cell r="Y92">
            <v>-3.8699999999999957E-2</v>
          </cell>
          <cell r="Z92">
            <v>0.18569999999999998</v>
          </cell>
          <cell r="AA92">
            <v>0.1126205349020559</v>
          </cell>
        </row>
        <row r="93">
          <cell r="A93" t="str">
            <v>192</v>
          </cell>
          <cell r="B93" t="str">
            <v>CHRONIC OBSTRUCTIVE PULMONARY DISEASE WITHOUT CC/MCC</v>
          </cell>
          <cell r="C93">
            <v>45</v>
          </cell>
          <cell r="D93">
            <v>1</v>
          </cell>
          <cell r="E93">
            <v>25868.41</v>
          </cell>
          <cell r="F93">
            <v>12229.99</v>
          </cell>
          <cell r="G93">
            <v>3.07</v>
          </cell>
          <cell r="I93">
            <v>42</v>
          </cell>
          <cell r="J93">
            <v>23844.86</v>
          </cell>
          <cell r="K93">
            <v>9935.1</v>
          </cell>
          <cell r="L93">
            <v>2.57</v>
          </cell>
          <cell r="M93">
            <v>1.48</v>
          </cell>
          <cell r="N93">
            <v>2.2000000000000002</v>
          </cell>
          <cell r="O93">
            <v>1</v>
          </cell>
          <cell r="P93">
            <v>0.56030000000000002</v>
          </cell>
          <cell r="Q93">
            <v>0.55149999999999999</v>
          </cell>
          <cell r="S93" t="str">
            <v>A</v>
          </cell>
          <cell r="T93">
            <v>0.82440000000000002</v>
          </cell>
          <cell r="V93" t="str">
            <v>A</v>
          </cell>
          <cell r="W93">
            <v>0.71319999999999995</v>
          </cell>
          <cell r="X93">
            <v>0.80700000000000005</v>
          </cell>
          <cell r="Y93">
            <v>-1.7399999999999971E-2</v>
          </cell>
          <cell r="Z93">
            <v>0.11120000000000008</v>
          </cell>
          <cell r="AA93">
            <v>0.15591699383062266</v>
          </cell>
        </row>
        <row r="94">
          <cell r="A94" t="str">
            <v>554</v>
          </cell>
          <cell r="B94" t="str">
            <v>BONE DISEASES AND ARTHROPATHIES WITHOUT MCC</v>
          </cell>
          <cell r="C94">
            <v>45</v>
          </cell>
          <cell r="D94">
            <v>2</v>
          </cell>
          <cell r="E94">
            <v>36700.839999999997</v>
          </cell>
          <cell r="F94">
            <v>25125.3</v>
          </cell>
          <cell r="G94">
            <v>3.51</v>
          </cell>
          <cell r="I94">
            <v>45</v>
          </cell>
          <cell r="J94">
            <v>36700.839999999997</v>
          </cell>
          <cell r="K94">
            <v>25125.3</v>
          </cell>
          <cell r="L94">
            <v>3.51</v>
          </cell>
          <cell r="M94">
            <v>3.84</v>
          </cell>
          <cell r="N94">
            <v>2.35</v>
          </cell>
          <cell r="O94">
            <v>1</v>
          </cell>
          <cell r="P94">
            <v>0.86240000000000006</v>
          </cell>
          <cell r="Q94">
            <v>0.8488</v>
          </cell>
          <cell r="S94" t="str">
            <v>A</v>
          </cell>
          <cell r="T94">
            <v>1.2687999999999999</v>
          </cell>
          <cell r="V94" t="str">
            <v>A</v>
          </cell>
          <cell r="W94">
            <v>1.1005</v>
          </cell>
          <cell r="X94">
            <v>1.242</v>
          </cell>
          <cell r="Y94">
            <v>-2.6799999999999935E-2</v>
          </cell>
          <cell r="Z94">
            <v>0.16829999999999989</v>
          </cell>
          <cell r="AA94">
            <v>0.15293048614266233</v>
          </cell>
        </row>
        <row r="95">
          <cell r="A95" t="str">
            <v>745</v>
          </cell>
          <cell r="B95" t="str">
            <v>D&amp;C, CONIZATION, LAPAROSCOPY AND TUBAL INTERRUPTION WITHOUT CC/MCC</v>
          </cell>
          <cell r="C95">
            <v>8</v>
          </cell>
          <cell r="D95">
            <v>0</v>
          </cell>
          <cell r="E95">
            <v>39439.620000000003</v>
          </cell>
          <cell r="F95">
            <v>18577.62</v>
          </cell>
          <cell r="G95">
            <v>3.13</v>
          </cell>
          <cell r="I95">
            <v>8</v>
          </cell>
          <cell r="J95">
            <v>39439.620000000003</v>
          </cell>
          <cell r="K95">
            <v>18577.62</v>
          </cell>
          <cell r="L95">
            <v>1.8</v>
          </cell>
          <cell r="M95">
            <v>2.76</v>
          </cell>
          <cell r="N95">
            <v>1.6</v>
          </cell>
          <cell r="O95">
            <v>0</v>
          </cell>
          <cell r="P95">
            <v>0.92679999999999996</v>
          </cell>
          <cell r="Q95">
            <v>1.0487</v>
          </cell>
          <cell r="S95" t="str">
            <v>M</v>
          </cell>
          <cell r="T95">
            <v>1.5676000000000001</v>
          </cell>
          <cell r="V95" t="str">
            <v>MP</v>
          </cell>
          <cell r="W95">
            <v>1.0687</v>
          </cell>
          <cell r="X95">
            <v>1.5346</v>
          </cell>
          <cell r="Y95">
            <v>-3.300000000000014E-2</v>
          </cell>
          <cell r="Z95">
            <v>0.49890000000000012</v>
          </cell>
          <cell r="AA95">
            <v>0.46682885749040903</v>
          </cell>
        </row>
        <row r="96">
          <cell r="A96" t="str">
            <v>448</v>
          </cell>
          <cell r="B96" t="str">
            <v>MULTIPLE LEVEL SPINAL FUSION EXCEPT CERVICAL WITHOUT MCC</v>
          </cell>
          <cell r="C96">
            <v>57</v>
          </cell>
          <cell r="D96">
            <v>5</v>
          </cell>
          <cell r="E96">
            <v>162497.75</v>
          </cell>
          <cell r="F96">
            <v>79041.78</v>
          </cell>
          <cell r="G96">
            <v>5.28</v>
          </cell>
          <cell r="I96">
            <v>56</v>
          </cell>
          <cell r="J96">
            <v>155057.04999999999</v>
          </cell>
          <cell r="K96">
            <v>56598.77</v>
          </cell>
          <cell r="L96">
            <v>5.32</v>
          </cell>
          <cell r="M96">
            <v>3.21</v>
          </cell>
          <cell r="N96">
            <v>4.46</v>
          </cell>
          <cell r="O96">
            <v>1</v>
          </cell>
          <cell r="P96">
            <v>3.6436000000000002</v>
          </cell>
          <cell r="Q96">
            <v>3.5861000000000001</v>
          </cell>
          <cell r="S96" t="str">
            <v>A</v>
          </cell>
          <cell r="T96">
            <v>5.3605</v>
          </cell>
          <cell r="V96" t="str">
            <v>A</v>
          </cell>
          <cell r="W96">
            <v>4.6619000000000002</v>
          </cell>
          <cell r="X96">
            <v>5.2474999999999996</v>
          </cell>
          <cell r="Y96">
            <v>-0.11300000000000043</v>
          </cell>
          <cell r="Z96">
            <v>0.69859999999999989</v>
          </cell>
          <cell r="AA96">
            <v>0.1498530642012913</v>
          </cell>
        </row>
        <row r="97">
          <cell r="A97" t="str">
            <v>469</v>
          </cell>
          <cell r="B97" t="str">
            <v>MAJOR HIP AND KNEE JOINT REPLACEMENT OR REATTACHMENT OF LOWER EXTREMITY WITH MCC OR TOTAL ANKLE REPLACEMENT</v>
          </cell>
          <cell r="C97">
            <v>14</v>
          </cell>
          <cell r="D97">
            <v>0</v>
          </cell>
          <cell r="E97">
            <v>110196.71</v>
          </cell>
          <cell r="F97">
            <v>48130</v>
          </cell>
          <cell r="G97">
            <v>4.6399999999999997</v>
          </cell>
          <cell r="I97">
            <v>13</v>
          </cell>
          <cell r="J97">
            <v>102297.81</v>
          </cell>
          <cell r="K97">
            <v>40264.019999999997</v>
          </cell>
          <cell r="L97">
            <v>4.62</v>
          </cell>
          <cell r="M97">
            <v>3.56</v>
          </cell>
          <cell r="N97">
            <v>3.44</v>
          </cell>
          <cell r="O97">
            <v>1</v>
          </cell>
          <cell r="P97">
            <v>2.4037999999999999</v>
          </cell>
          <cell r="Q97">
            <v>2.3658999999999999</v>
          </cell>
          <cell r="S97" t="str">
            <v>A</v>
          </cell>
          <cell r="T97">
            <v>3.5365000000000002</v>
          </cell>
          <cell r="V97" t="str">
            <v>A</v>
          </cell>
          <cell r="W97">
            <v>3.0924999999999998</v>
          </cell>
          <cell r="X97">
            <v>3.4620000000000002</v>
          </cell>
          <cell r="Y97">
            <v>-7.4500000000000011E-2</v>
          </cell>
          <cell r="Z97">
            <v>0.44400000000000039</v>
          </cell>
          <cell r="AA97">
            <v>0.14357316087308017</v>
          </cell>
        </row>
        <row r="98">
          <cell r="A98" t="str">
            <v>352</v>
          </cell>
          <cell r="B98" t="str">
            <v>INGUINAL AND FEMORAL HERNIA PROCEDURES WITHOUT CC/MCC</v>
          </cell>
          <cell r="C98">
            <v>16</v>
          </cell>
          <cell r="D98">
            <v>0</v>
          </cell>
          <cell r="E98">
            <v>47074.98</v>
          </cell>
          <cell r="F98">
            <v>14294.53</v>
          </cell>
          <cell r="G98">
            <v>2.44</v>
          </cell>
          <cell r="I98">
            <v>15</v>
          </cell>
          <cell r="J98">
            <v>45147.01</v>
          </cell>
          <cell r="K98">
            <v>12589</v>
          </cell>
          <cell r="L98">
            <v>2.4</v>
          </cell>
          <cell r="M98">
            <v>1.78</v>
          </cell>
          <cell r="N98">
            <v>1.96</v>
          </cell>
          <cell r="O98">
            <v>1</v>
          </cell>
          <cell r="P98">
            <v>1.0609</v>
          </cell>
          <cell r="Q98">
            <v>0.86619999999999997</v>
          </cell>
          <cell r="S98" t="str">
            <v>AO</v>
          </cell>
          <cell r="T98">
            <v>1.2948</v>
          </cell>
          <cell r="V98" t="str">
            <v>A</v>
          </cell>
          <cell r="W98">
            <v>1.3706</v>
          </cell>
          <cell r="X98">
            <v>1.2675000000000001</v>
          </cell>
          <cell r="Y98">
            <v>-2.729999999999988E-2</v>
          </cell>
          <cell r="Z98">
            <v>-7.580000000000009E-2</v>
          </cell>
          <cell r="AA98">
            <v>-5.5304246315482336E-2</v>
          </cell>
        </row>
        <row r="99">
          <cell r="A99" t="str">
            <v>585</v>
          </cell>
          <cell r="B99" t="str">
            <v>BREAST BIOPSY, LOCAL EXCISION AND OTHER BREAST PROCEDURES WITHOUT CC/MCC</v>
          </cell>
          <cell r="C99">
            <v>18</v>
          </cell>
          <cell r="D99">
            <v>0</v>
          </cell>
          <cell r="E99">
            <v>112888.96000000001</v>
          </cell>
          <cell r="F99">
            <v>95311.17</v>
          </cell>
          <cell r="G99">
            <v>2.39</v>
          </cell>
          <cell r="I99">
            <v>17</v>
          </cell>
          <cell r="J99">
            <v>97743.18</v>
          </cell>
          <cell r="K99">
            <v>74091.03</v>
          </cell>
          <cell r="L99">
            <v>2.1800000000000002</v>
          </cell>
          <cell r="M99">
            <v>1.04</v>
          </cell>
          <cell r="N99">
            <v>1.94</v>
          </cell>
          <cell r="O99">
            <v>1</v>
          </cell>
          <cell r="P99">
            <v>2.2968000000000002</v>
          </cell>
          <cell r="Q99">
            <v>1.8160000000000001</v>
          </cell>
          <cell r="S99" t="str">
            <v>AP</v>
          </cell>
          <cell r="T99">
            <v>2.7145999999999999</v>
          </cell>
          <cell r="V99" t="str">
            <v>A</v>
          </cell>
          <cell r="W99">
            <v>2.9704999999999999</v>
          </cell>
          <cell r="X99">
            <v>2.6574</v>
          </cell>
          <cell r="Y99">
            <v>-5.7199999999999918E-2</v>
          </cell>
          <cell r="Z99">
            <v>-0.25590000000000002</v>
          </cell>
          <cell r="AA99">
            <v>-8.6147113280592505E-2</v>
          </cell>
        </row>
        <row r="100">
          <cell r="A100" t="str">
            <v>358</v>
          </cell>
          <cell r="B100" t="str">
            <v>OTHER DIGESTIVE SYSTEM O.R. PROCEDURES WITHOUT CC/MCC</v>
          </cell>
          <cell r="C100">
            <v>21</v>
          </cell>
          <cell r="D100">
            <v>0</v>
          </cell>
          <cell r="E100">
            <v>58868.49</v>
          </cell>
          <cell r="F100">
            <v>22932.959999999999</v>
          </cell>
          <cell r="G100">
            <v>3.48</v>
          </cell>
          <cell r="I100">
            <v>21</v>
          </cell>
          <cell r="J100">
            <v>58868.49</v>
          </cell>
          <cell r="K100">
            <v>22932.959999999999</v>
          </cell>
          <cell r="L100">
            <v>3.48</v>
          </cell>
          <cell r="M100">
            <v>2.04</v>
          </cell>
          <cell r="N100">
            <v>2.81</v>
          </cell>
          <cell r="O100">
            <v>1</v>
          </cell>
          <cell r="P100">
            <v>1.3833</v>
          </cell>
          <cell r="Q100">
            <v>1.3614999999999999</v>
          </cell>
          <cell r="S100" t="str">
            <v>A</v>
          </cell>
          <cell r="T100">
            <v>2.0352000000000001</v>
          </cell>
          <cell r="V100" t="str">
            <v>A</v>
          </cell>
          <cell r="W100">
            <v>1.7923</v>
          </cell>
          <cell r="X100">
            <v>1.9923</v>
          </cell>
          <cell r="Y100">
            <v>-4.290000000000016E-2</v>
          </cell>
          <cell r="Z100">
            <v>0.24290000000000012</v>
          </cell>
          <cell r="AA100">
            <v>0.13552418679908504</v>
          </cell>
        </row>
        <row r="101">
          <cell r="A101" t="str">
            <v>471</v>
          </cell>
          <cell r="B101" t="str">
            <v>CERVICAL SPINAL FUSION WITH MCC</v>
          </cell>
          <cell r="C101">
            <v>14</v>
          </cell>
          <cell r="D101">
            <v>6</v>
          </cell>
          <cell r="E101">
            <v>179613.77</v>
          </cell>
          <cell r="F101">
            <v>91229.2</v>
          </cell>
          <cell r="G101">
            <v>15.21</v>
          </cell>
          <cell r="I101">
            <v>13</v>
          </cell>
          <cell r="J101">
            <v>160880.97</v>
          </cell>
          <cell r="K101">
            <v>63640.66</v>
          </cell>
          <cell r="L101">
            <v>13.23</v>
          </cell>
          <cell r="M101">
            <v>13.49</v>
          </cell>
          <cell r="N101">
            <v>8.56</v>
          </cell>
          <cell r="O101">
            <v>1</v>
          </cell>
          <cell r="P101">
            <v>3.7804000000000002</v>
          </cell>
          <cell r="Q101">
            <v>3.7208000000000001</v>
          </cell>
          <cell r="S101" t="str">
            <v>A</v>
          </cell>
          <cell r="T101">
            <v>5.5618999999999996</v>
          </cell>
          <cell r="V101" t="str">
            <v>A</v>
          </cell>
          <cell r="W101">
            <v>4.9024999999999999</v>
          </cell>
          <cell r="X101">
            <v>5.4446000000000003</v>
          </cell>
          <cell r="Y101">
            <v>-0.11729999999999929</v>
          </cell>
          <cell r="Z101">
            <v>0.65939999999999976</v>
          </cell>
          <cell r="AA101">
            <v>0.1345028046914839</v>
          </cell>
        </row>
        <row r="102">
          <cell r="A102" t="str">
            <v>743</v>
          </cell>
          <cell r="B102" t="str">
            <v>UTERINE AND ADNEXA PROCEDURES FOR NON-MALIGNANCY WITHOUT CC/MCC</v>
          </cell>
          <cell r="C102">
            <v>102</v>
          </cell>
          <cell r="D102">
            <v>0</v>
          </cell>
          <cell r="E102">
            <v>45265.47</v>
          </cell>
          <cell r="F102">
            <v>26467.94</v>
          </cell>
          <cell r="G102">
            <v>1.84</v>
          </cell>
          <cell r="I102">
            <v>100</v>
          </cell>
          <cell r="J102">
            <v>42750.78</v>
          </cell>
          <cell r="K102">
            <v>19738.8</v>
          </cell>
          <cell r="L102">
            <v>1.77</v>
          </cell>
          <cell r="M102">
            <v>0.96</v>
          </cell>
          <cell r="N102">
            <v>1.57</v>
          </cell>
          <cell r="O102">
            <v>1</v>
          </cell>
          <cell r="P102">
            <v>1.0045999999999999</v>
          </cell>
          <cell r="Q102">
            <v>0.98880000000000001</v>
          </cell>
          <cell r="S102" t="str">
            <v>A</v>
          </cell>
          <cell r="T102">
            <v>1.4781</v>
          </cell>
          <cell r="V102" t="str">
            <v>A</v>
          </cell>
          <cell r="W102">
            <v>1.3028999999999999</v>
          </cell>
          <cell r="X102">
            <v>1.4469000000000001</v>
          </cell>
          <cell r="Y102">
            <v>-3.1199999999999894E-2</v>
          </cell>
          <cell r="Z102">
            <v>0.17520000000000002</v>
          </cell>
          <cell r="AA102">
            <v>0.13446926087957636</v>
          </cell>
        </row>
        <row r="103">
          <cell r="A103" t="str">
            <v>758</v>
          </cell>
          <cell r="B103" t="str">
            <v>INFECTIONS, FEMALE REPRODUCTIVE SYSTEM WITH CC</v>
          </cell>
          <cell r="C103">
            <v>21</v>
          </cell>
          <cell r="D103">
            <v>1</v>
          </cell>
          <cell r="E103">
            <v>32290.55</v>
          </cell>
          <cell r="F103">
            <v>18268.080000000002</v>
          </cell>
          <cell r="G103">
            <v>4.38</v>
          </cell>
          <cell r="I103">
            <v>20</v>
          </cell>
          <cell r="J103">
            <v>30314.54</v>
          </cell>
          <cell r="K103">
            <v>16383.3</v>
          </cell>
          <cell r="L103">
            <v>4.0999999999999996</v>
          </cell>
          <cell r="M103">
            <v>2.2999999999999998</v>
          </cell>
          <cell r="N103">
            <v>3.49</v>
          </cell>
          <cell r="O103">
            <v>1</v>
          </cell>
          <cell r="P103">
            <v>0.71230000000000004</v>
          </cell>
          <cell r="Q103">
            <v>0.70109999999999995</v>
          </cell>
          <cell r="S103" t="str">
            <v>A</v>
          </cell>
          <cell r="T103">
            <v>1.048</v>
          </cell>
          <cell r="V103" t="str">
            <v>A</v>
          </cell>
          <cell r="W103">
            <v>0.9254</v>
          </cell>
          <cell r="X103">
            <v>1.0259</v>
          </cell>
          <cell r="Y103">
            <v>-2.2100000000000009E-2</v>
          </cell>
          <cell r="Z103">
            <v>0.12260000000000004</v>
          </cell>
          <cell r="AA103">
            <v>0.13248325048627624</v>
          </cell>
        </row>
        <row r="104">
          <cell r="A104" t="str">
            <v>488</v>
          </cell>
          <cell r="B104" t="str">
            <v>KNEE PROCEDURES WITHOUT PRINCIPAL DIAGNOSIS OF INFECTION WITH CC/MCC</v>
          </cell>
          <cell r="C104">
            <v>6</v>
          </cell>
          <cell r="D104">
            <v>0</v>
          </cell>
          <cell r="E104">
            <v>57942.46</v>
          </cell>
          <cell r="F104">
            <v>19594.05</v>
          </cell>
          <cell r="G104">
            <v>4</v>
          </cell>
          <cell r="I104">
            <v>6</v>
          </cell>
          <cell r="J104">
            <v>57942.46</v>
          </cell>
          <cell r="K104">
            <v>19594.05</v>
          </cell>
          <cell r="L104">
            <v>6.1</v>
          </cell>
          <cell r="M104">
            <v>2.2400000000000002</v>
          </cell>
          <cell r="N104">
            <v>4.5999999999999996</v>
          </cell>
          <cell r="O104">
            <v>0</v>
          </cell>
          <cell r="P104">
            <v>1.3614999999999999</v>
          </cell>
          <cell r="Q104">
            <v>2.1850999999999998</v>
          </cell>
          <cell r="S104" t="str">
            <v>M</v>
          </cell>
          <cell r="T104">
            <v>3.2663000000000002</v>
          </cell>
          <cell r="V104" t="str">
            <v>A</v>
          </cell>
          <cell r="W104">
            <v>1.7689999999999999</v>
          </cell>
          <cell r="X104">
            <v>3.1974999999999998</v>
          </cell>
          <cell r="Y104">
            <v>-6.8800000000000416E-2</v>
          </cell>
          <cell r="Z104">
            <v>1.4973000000000003</v>
          </cell>
          <cell r="AA104">
            <v>0.84641040135669887</v>
          </cell>
        </row>
        <row r="105">
          <cell r="A105" t="str">
            <v>744</v>
          </cell>
          <cell r="B105" t="str">
            <v>D&amp;C, CONIZATION, LAPAROSCOPY AND TUBAL INTERRUPTION WITH CC/MCC</v>
          </cell>
          <cell r="C105">
            <v>46</v>
          </cell>
          <cell r="D105">
            <v>1</v>
          </cell>
          <cell r="E105">
            <v>63189.18</v>
          </cell>
          <cell r="F105">
            <v>58245.22</v>
          </cell>
          <cell r="G105">
            <v>5.33</v>
          </cell>
          <cell r="I105">
            <v>44</v>
          </cell>
          <cell r="J105">
            <v>53430.69</v>
          </cell>
          <cell r="K105">
            <v>30889.08</v>
          </cell>
          <cell r="L105">
            <v>4.25</v>
          </cell>
          <cell r="M105">
            <v>3.5</v>
          </cell>
          <cell r="N105">
            <v>3.21</v>
          </cell>
          <cell r="O105">
            <v>1</v>
          </cell>
          <cell r="P105">
            <v>1.2555000000000001</v>
          </cell>
          <cell r="Q105">
            <v>1.2357</v>
          </cell>
          <cell r="S105" t="str">
            <v>A</v>
          </cell>
          <cell r="T105">
            <v>1.8471</v>
          </cell>
          <cell r="V105" t="str">
            <v>AP</v>
          </cell>
          <cell r="W105">
            <v>1.7607999999999999</v>
          </cell>
          <cell r="X105">
            <v>1.8082</v>
          </cell>
          <cell r="Y105">
            <v>-3.8899999999999935E-2</v>
          </cell>
          <cell r="Z105">
            <v>8.6300000000000043E-2</v>
          </cell>
          <cell r="AA105">
            <v>4.9011812812358044E-2</v>
          </cell>
        </row>
        <row r="106">
          <cell r="A106" t="str">
            <v>165</v>
          </cell>
          <cell r="B106" t="str">
            <v>MAJOR CHEST PROCEDURES WITHOUT CC/MCC</v>
          </cell>
          <cell r="C106">
            <v>86</v>
          </cell>
          <cell r="D106">
            <v>0</v>
          </cell>
          <cell r="E106">
            <v>84974.82</v>
          </cell>
          <cell r="F106">
            <v>40195.4</v>
          </cell>
          <cell r="G106">
            <v>3.43</v>
          </cell>
          <cell r="I106">
            <v>85</v>
          </cell>
          <cell r="J106">
            <v>82910.73</v>
          </cell>
          <cell r="K106">
            <v>35612.89</v>
          </cell>
          <cell r="L106">
            <v>3.45</v>
          </cell>
          <cell r="M106">
            <v>2.83</v>
          </cell>
          <cell r="N106">
            <v>2.66</v>
          </cell>
          <cell r="O106">
            <v>1</v>
          </cell>
          <cell r="P106">
            <v>1.9482999999999999</v>
          </cell>
          <cell r="Q106">
            <v>1.9176</v>
          </cell>
          <cell r="S106" t="str">
            <v>A</v>
          </cell>
          <cell r="T106">
            <v>2.8664000000000001</v>
          </cell>
          <cell r="V106" t="str">
            <v>A</v>
          </cell>
          <cell r="W106">
            <v>2.5366</v>
          </cell>
          <cell r="X106">
            <v>2.806</v>
          </cell>
          <cell r="Y106">
            <v>-6.0400000000000009E-2</v>
          </cell>
          <cell r="Z106">
            <v>0.32980000000000009</v>
          </cell>
          <cell r="AA106">
            <v>0.13001655759678313</v>
          </cell>
        </row>
        <row r="107">
          <cell r="A107" t="str">
            <v>024</v>
          </cell>
          <cell r="B107" t="str">
            <v>CRANIOTOMY WITH MAJOR DEVICE IMPLANT OR ACUTE COMPLEX CNS PRINCIPAL DIAGNOSIS WITHOUT MCC</v>
          </cell>
          <cell r="C107">
            <v>17</v>
          </cell>
          <cell r="D107">
            <v>6</v>
          </cell>
          <cell r="E107">
            <v>161279.60999999999</v>
          </cell>
          <cell r="F107">
            <v>96464.02</v>
          </cell>
          <cell r="G107">
            <v>6.82</v>
          </cell>
          <cell r="I107">
            <v>15</v>
          </cell>
          <cell r="J107">
            <v>130434.14</v>
          </cell>
          <cell r="K107">
            <v>49127.91</v>
          </cell>
          <cell r="L107">
            <v>6.87</v>
          </cell>
          <cell r="M107">
            <v>3.72</v>
          </cell>
          <cell r="N107">
            <v>5.48</v>
          </cell>
          <cell r="O107">
            <v>1</v>
          </cell>
          <cell r="P107">
            <v>3.0649999999999999</v>
          </cell>
          <cell r="Q107">
            <v>3.0165999999999999</v>
          </cell>
          <cell r="S107" t="str">
            <v>A</v>
          </cell>
          <cell r="T107">
            <v>4.5091999999999999</v>
          </cell>
          <cell r="V107" t="str">
            <v>A</v>
          </cell>
          <cell r="W107">
            <v>3.9935</v>
          </cell>
          <cell r="X107">
            <v>4.4142000000000001</v>
          </cell>
          <cell r="Y107">
            <v>-9.4999999999999751E-2</v>
          </cell>
          <cell r="Z107">
            <v>0.51569999999999983</v>
          </cell>
          <cell r="AA107">
            <v>0.12913484412169771</v>
          </cell>
        </row>
        <row r="108">
          <cell r="A108" t="str">
            <v>742</v>
          </cell>
          <cell r="B108" t="str">
            <v>UTERINE AND ADNEXA PROCEDURES FOR NON-MALIGNANCY WITH CC/MCC</v>
          </cell>
          <cell r="C108">
            <v>73</v>
          </cell>
          <cell r="D108">
            <v>1</v>
          </cell>
          <cell r="E108">
            <v>63351.44</v>
          </cell>
          <cell r="F108">
            <v>43199.69</v>
          </cell>
          <cell r="G108">
            <v>2.59</v>
          </cell>
          <cell r="I108">
            <v>72</v>
          </cell>
          <cell r="J108">
            <v>60294.17</v>
          </cell>
          <cell r="K108">
            <v>34782.300000000003</v>
          </cell>
          <cell r="L108">
            <v>2.36</v>
          </cell>
          <cell r="M108">
            <v>1.49</v>
          </cell>
          <cell r="N108">
            <v>1.96</v>
          </cell>
          <cell r="O108">
            <v>1</v>
          </cell>
          <cell r="P108">
            <v>1.4168000000000001</v>
          </cell>
          <cell r="Q108">
            <v>1.3944000000000001</v>
          </cell>
          <cell r="S108" t="str">
            <v>A</v>
          </cell>
          <cell r="T108">
            <v>2.0842999999999998</v>
          </cell>
          <cell r="V108" t="str">
            <v>A</v>
          </cell>
          <cell r="W108">
            <v>1.8519000000000001</v>
          </cell>
          <cell r="X108">
            <v>2.0404</v>
          </cell>
          <cell r="Y108">
            <v>-4.3899999999999828E-2</v>
          </cell>
          <cell r="Z108">
            <v>0.23239999999999972</v>
          </cell>
          <cell r="AA108">
            <v>0.12549273718883294</v>
          </cell>
        </row>
        <row r="109">
          <cell r="A109" t="str">
            <v>032</v>
          </cell>
          <cell r="B109" t="str">
            <v>VENTRICULAR SHUNT PROCEDURES WITH CC</v>
          </cell>
          <cell r="C109">
            <v>17</v>
          </cell>
          <cell r="D109">
            <v>0</v>
          </cell>
          <cell r="E109">
            <v>66139.039999999994</v>
          </cell>
          <cell r="F109">
            <v>38437.14</v>
          </cell>
          <cell r="G109">
            <v>4.12</v>
          </cell>
          <cell r="I109">
            <v>16</v>
          </cell>
          <cell r="J109">
            <v>58363.53</v>
          </cell>
          <cell r="K109">
            <v>23279.91</v>
          </cell>
          <cell r="L109">
            <v>2.88</v>
          </cell>
          <cell r="M109">
            <v>2.39</v>
          </cell>
          <cell r="N109">
            <v>2.2000000000000002</v>
          </cell>
          <cell r="O109">
            <v>1</v>
          </cell>
          <cell r="P109">
            <v>1.3714</v>
          </cell>
          <cell r="Q109">
            <v>1.5311999999999999</v>
          </cell>
          <cell r="S109" t="str">
            <v>AO</v>
          </cell>
          <cell r="T109">
            <v>2.2888000000000002</v>
          </cell>
          <cell r="V109" t="str">
            <v>AP</v>
          </cell>
          <cell r="W109">
            <v>2.0023</v>
          </cell>
          <cell r="X109">
            <v>2.2406000000000001</v>
          </cell>
          <cell r="Y109">
            <v>-4.8200000000000021E-2</v>
          </cell>
          <cell r="Z109">
            <v>0.2865000000000002</v>
          </cell>
          <cell r="AA109">
            <v>0.14308545173051002</v>
          </cell>
        </row>
        <row r="110">
          <cell r="A110" t="str">
            <v>894</v>
          </cell>
          <cell r="B110" t="str">
            <v>ALCOHOL, DRUG ABUSE OR DEPENDENCE, LEFT AMA</v>
          </cell>
          <cell r="C110">
            <v>291</v>
          </cell>
          <cell r="D110">
            <v>0</v>
          </cell>
          <cell r="E110">
            <v>20976.98</v>
          </cell>
          <cell r="F110">
            <v>23213.53</v>
          </cell>
          <cell r="G110">
            <v>3.3</v>
          </cell>
          <cell r="I110">
            <v>288</v>
          </cell>
          <cell r="J110">
            <v>19242.849999999999</v>
          </cell>
          <cell r="K110">
            <v>13831.23</v>
          </cell>
          <cell r="L110">
            <v>2.78</v>
          </cell>
          <cell r="M110">
            <v>2.84</v>
          </cell>
          <cell r="N110">
            <v>2.2000000000000002</v>
          </cell>
          <cell r="O110">
            <v>1</v>
          </cell>
          <cell r="P110">
            <v>0.45219999999999999</v>
          </cell>
          <cell r="Q110">
            <v>0.4451</v>
          </cell>
          <cell r="S110" t="str">
            <v>A</v>
          </cell>
          <cell r="T110">
            <v>0.6653</v>
          </cell>
          <cell r="V110" t="str">
            <v>A</v>
          </cell>
          <cell r="W110">
            <v>0.59140000000000004</v>
          </cell>
          <cell r="X110">
            <v>0.65129999999999999</v>
          </cell>
          <cell r="Y110">
            <v>-1.4000000000000012E-2</v>
          </cell>
          <cell r="Z110">
            <v>7.3899999999999966E-2</v>
          </cell>
          <cell r="AA110">
            <v>0.12495772742644566</v>
          </cell>
        </row>
        <row r="111">
          <cell r="A111" t="str">
            <v>618</v>
          </cell>
          <cell r="B111" t="str">
            <v>AMPUTATION OF LOWER LIMB FOR ENDOCRINE, NUTRITIONAL AND METABOLIC DISORDERS WITHOUT CC/MCC</v>
          </cell>
          <cell r="C111">
            <v>11</v>
          </cell>
          <cell r="D111">
            <v>1</v>
          </cell>
          <cell r="E111">
            <v>48092.77</v>
          </cell>
          <cell r="F111">
            <v>31043.07</v>
          </cell>
          <cell r="G111">
            <v>5.18</v>
          </cell>
          <cell r="I111">
            <v>10</v>
          </cell>
          <cell r="J111">
            <v>38952.199999999997</v>
          </cell>
          <cell r="K111">
            <v>11873.91</v>
          </cell>
          <cell r="L111">
            <v>4.4000000000000004</v>
          </cell>
          <cell r="M111">
            <v>3.07</v>
          </cell>
          <cell r="N111">
            <v>3.65</v>
          </cell>
          <cell r="O111">
            <v>1</v>
          </cell>
          <cell r="P111">
            <v>0.9153</v>
          </cell>
          <cell r="Q111">
            <v>0.90090000000000003</v>
          </cell>
          <cell r="S111" t="str">
            <v>A</v>
          </cell>
          <cell r="T111">
            <v>1.3467</v>
          </cell>
          <cell r="V111" t="str">
            <v>MP</v>
          </cell>
          <cell r="W111">
            <v>1.5475000000000001</v>
          </cell>
          <cell r="X111">
            <v>1.3183</v>
          </cell>
          <cell r="Y111">
            <v>-2.8399999999999981E-2</v>
          </cell>
          <cell r="Z111">
            <v>-0.20080000000000009</v>
          </cell>
          <cell r="AA111">
            <v>-0.12975767366720523</v>
          </cell>
        </row>
        <row r="112">
          <cell r="A112" t="str">
            <v>278</v>
          </cell>
          <cell r="B112" t="str">
            <v>ULTRASOUND ACCELERATED AND OTHER THROMBOLYSIS OF PERIPHERAL VASCULAR STRUCTURES WITH MCC</v>
          </cell>
          <cell r="C112">
            <v>12</v>
          </cell>
          <cell r="D112">
            <v>1</v>
          </cell>
          <cell r="E112">
            <v>153357.31</v>
          </cell>
          <cell r="F112">
            <v>101808.08</v>
          </cell>
          <cell r="G112">
            <v>9.58</v>
          </cell>
          <cell r="I112">
            <v>11</v>
          </cell>
          <cell r="J112">
            <v>127513.11</v>
          </cell>
          <cell r="K112">
            <v>57376.6</v>
          </cell>
          <cell r="L112">
            <v>6.18</v>
          </cell>
          <cell r="M112">
            <v>5.87</v>
          </cell>
          <cell r="N112">
            <v>4.3099999999999996</v>
          </cell>
          <cell r="O112">
            <v>1</v>
          </cell>
          <cell r="P112">
            <v>2.9963000000000002</v>
          </cell>
          <cell r="Q112">
            <v>2.9489999999999998</v>
          </cell>
          <cell r="S112" t="str">
            <v>A</v>
          </cell>
          <cell r="T112">
            <v>4.4081999999999999</v>
          </cell>
          <cell r="V112" t="str">
            <v>M</v>
          </cell>
          <cell r="W112">
            <v>8.5751000000000008</v>
          </cell>
          <cell r="X112">
            <v>4.3152999999999997</v>
          </cell>
          <cell r="Y112">
            <v>-9.2900000000000205E-2</v>
          </cell>
          <cell r="Z112">
            <v>-4.1669000000000009</v>
          </cell>
          <cell r="AA112">
            <v>-0.48593019323389819</v>
          </cell>
        </row>
        <row r="113">
          <cell r="A113" t="str">
            <v>159</v>
          </cell>
          <cell r="B113" t="str">
            <v>DENTAL AND ORAL DISEASES WITHOUT CC/MCC</v>
          </cell>
          <cell r="C113">
            <v>37</v>
          </cell>
          <cell r="D113">
            <v>0</v>
          </cell>
          <cell r="E113">
            <v>22853.95</v>
          </cell>
          <cell r="F113">
            <v>13084.72</v>
          </cell>
          <cell r="G113">
            <v>2.57</v>
          </cell>
          <cell r="I113">
            <v>36</v>
          </cell>
          <cell r="J113">
            <v>21994.84</v>
          </cell>
          <cell r="K113">
            <v>12192.5</v>
          </cell>
          <cell r="L113">
            <v>2.39</v>
          </cell>
          <cell r="M113">
            <v>1.4</v>
          </cell>
          <cell r="N113">
            <v>2.02</v>
          </cell>
          <cell r="O113">
            <v>1</v>
          </cell>
          <cell r="P113">
            <v>0.51680000000000004</v>
          </cell>
          <cell r="Q113">
            <v>0.50860000000000005</v>
          </cell>
          <cell r="S113" t="str">
            <v>A</v>
          </cell>
          <cell r="T113">
            <v>0.76029999999999998</v>
          </cell>
          <cell r="V113" t="str">
            <v>A</v>
          </cell>
          <cell r="W113">
            <v>0.67979999999999996</v>
          </cell>
          <cell r="X113">
            <v>0.74419999999999997</v>
          </cell>
          <cell r="Y113">
            <v>-1.6100000000000003E-2</v>
          </cell>
          <cell r="Z113">
            <v>8.0500000000000016E-2</v>
          </cell>
          <cell r="AA113">
            <v>0.11841718152397768</v>
          </cell>
        </row>
        <row r="114">
          <cell r="A114" t="str">
            <v>428</v>
          </cell>
          <cell r="B114" t="str">
            <v>MULTIPLE LEVEL COMBINED ANTERIOR AND POSTERIOR SPINAL FUSION EXCEPT CERVICAL WITHOUT CC/MCC</v>
          </cell>
          <cell r="C114">
            <v>25</v>
          </cell>
          <cell r="D114">
            <v>0</v>
          </cell>
          <cell r="E114">
            <v>182720.05</v>
          </cell>
          <cell r="F114">
            <v>68671.820000000007</v>
          </cell>
          <cell r="G114">
            <v>3.56</v>
          </cell>
          <cell r="I114">
            <v>25</v>
          </cell>
          <cell r="J114">
            <v>182720.05</v>
          </cell>
          <cell r="K114">
            <v>68671.820000000007</v>
          </cell>
          <cell r="L114">
            <v>3.56</v>
          </cell>
          <cell r="M114">
            <v>1.65</v>
          </cell>
          <cell r="N114">
            <v>3.13</v>
          </cell>
          <cell r="O114">
            <v>1</v>
          </cell>
          <cell r="P114">
            <v>4.2935999999999996</v>
          </cell>
          <cell r="Q114">
            <v>4.2259000000000002</v>
          </cell>
          <cell r="S114" t="str">
            <v>A</v>
          </cell>
          <cell r="T114">
            <v>6.3169000000000004</v>
          </cell>
          <cell r="V114" t="str">
            <v>A</v>
          </cell>
          <cell r="W114">
            <v>5.6496000000000004</v>
          </cell>
          <cell r="X114">
            <v>6.1837999999999997</v>
          </cell>
          <cell r="Y114">
            <v>-0.13310000000000066</v>
          </cell>
          <cell r="Z114">
            <v>0.6673</v>
          </cell>
          <cell r="AA114">
            <v>0.11811455678278107</v>
          </cell>
        </row>
        <row r="115">
          <cell r="A115" t="str">
            <v>037</v>
          </cell>
          <cell r="B115" t="str">
            <v>EXTRACRANIAL PROCEDURES WITH MCC</v>
          </cell>
          <cell r="C115">
            <v>17</v>
          </cell>
          <cell r="D115">
            <v>2</v>
          </cell>
          <cell r="E115">
            <v>129970.94</v>
          </cell>
          <cell r="F115">
            <v>64554.879999999997</v>
          </cell>
          <cell r="G115">
            <v>10.24</v>
          </cell>
          <cell r="I115">
            <v>16</v>
          </cell>
          <cell r="J115">
            <v>121273.97</v>
          </cell>
          <cell r="K115">
            <v>56053.15</v>
          </cell>
          <cell r="L115">
            <v>10.44</v>
          </cell>
          <cell r="M115">
            <v>11.68</v>
          </cell>
          <cell r="N115">
            <v>6.75</v>
          </cell>
          <cell r="O115">
            <v>1</v>
          </cell>
          <cell r="P115">
            <v>2.8496999999999999</v>
          </cell>
          <cell r="Q115">
            <v>2.8047</v>
          </cell>
          <cell r="S115" t="str">
            <v>A</v>
          </cell>
          <cell r="T115">
            <v>4.1924999999999999</v>
          </cell>
          <cell r="V115" t="str">
            <v>A</v>
          </cell>
          <cell r="W115">
            <v>3.7593000000000001</v>
          </cell>
          <cell r="X115">
            <v>4.1040999999999999</v>
          </cell>
          <cell r="Y115">
            <v>-8.8400000000000034E-2</v>
          </cell>
          <cell r="Z115">
            <v>0.43319999999999981</v>
          </cell>
          <cell r="AA115">
            <v>0.11523421913654132</v>
          </cell>
        </row>
        <row r="116">
          <cell r="A116" t="str">
            <v>653</v>
          </cell>
          <cell r="B116" t="str">
            <v>MAJOR BLADDER PROCEDURES WITH MCC</v>
          </cell>
          <cell r="C116">
            <v>4</v>
          </cell>
          <cell r="D116">
            <v>0</v>
          </cell>
          <cell r="E116">
            <v>236425.04</v>
          </cell>
          <cell r="F116">
            <v>93954.23</v>
          </cell>
          <cell r="G116">
            <v>12.75</v>
          </cell>
          <cell r="I116">
            <v>4</v>
          </cell>
          <cell r="J116">
            <v>236425.04</v>
          </cell>
          <cell r="K116">
            <v>93954.23</v>
          </cell>
          <cell r="L116">
            <v>12.5</v>
          </cell>
          <cell r="M116">
            <v>6.61</v>
          </cell>
          <cell r="N116">
            <v>9.4</v>
          </cell>
          <cell r="O116">
            <v>0</v>
          </cell>
          <cell r="P116">
            <v>5.5556000000000001</v>
          </cell>
          <cell r="Q116">
            <v>5.1319999999999997</v>
          </cell>
          <cell r="S116" t="str">
            <v>M</v>
          </cell>
          <cell r="T116">
            <v>7.6712999999999996</v>
          </cell>
          <cell r="V116" t="str">
            <v>M</v>
          </cell>
          <cell r="W116">
            <v>8.0053000000000001</v>
          </cell>
          <cell r="X116">
            <v>7.5096999999999996</v>
          </cell>
          <cell r="Y116">
            <v>-0.16159999999999997</v>
          </cell>
          <cell r="Z116">
            <v>-0.33400000000000052</v>
          </cell>
          <cell r="AA116">
            <v>-4.1722358937204169E-2</v>
          </cell>
        </row>
        <row r="117">
          <cell r="A117" t="str">
            <v>151</v>
          </cell>
          <cell r="B117" t="str">
            <v>EPISTAXIS WITHOUT MCC</v>
          </cell>
          <cell r="C117">
            <v>5</v>
          </cell>
          <cell r="D117">
            <v>1</v>
          </cell>
          <cell r="E117">
            <v>22986.71</v>
          </cell>
          <cell r="F117">
            <v>14640.86</v>
          </cell>
          <cell r="G117">
            <v>4.5999999999999996</v>
          </cell>
          <cell r="I117">
            <v>5</v>
          </cell>
          <cell r="J117">
            <v>22986.71</v>
          </cell>
          <cell r="K117">
            <v>14640.86</v>
          </cell>
          <cell r="L117">
            <v>2.6</v>
          </cell>
          <cell r="M117">
            <v>3.14</v>
          </cell>
          <cell r="N117">
            <v>2.1</v>
          </cell>
          <cell r="O117">
            <v>0</v>
          </cell>
          <cell r="P117">
            <v>0.54010000000000002</v>
          </cell>
          <cell r="Q117">
            <v>0.74919999999999998</v>
          </cell>
          <cell r="S117" t="str">
            <v>M</v>
          </cell>
          <cell r="T117">
            <v>1.1198999999999999</v>
          </cell>
          <cell r="V117" t="str">
            <v>M</v>
          </cell>
          <cell r="W117">
            <v>1.1307</v>
          </cell>
          <cell r="X117">
            <v>1.0963000000000001</v>
          </cell>
          <cell r="Y117">
            <v>-2.3599999999999843E-2</v>
          </cell>
          <cell r="Z117">
            <v>-1.0800000000000143E-2</v>
          </cell>
          <cell r="AA117">
            <v>-9.551605200318513E-3</v>
          </cell>
        </row>
        <row r="118">
          <cell r="A118" t="str">
            <v>863</v>
          </cell>
          <cell r="B118" t="str">
            <v>POSTOPERATIVE AND POST-TRAUMATIC INFECTIONS WITHOUT MCC</v>
          </cell>
          <cell r="C118">
            <v>112</v>
          </cell>
          <cell r="D118">
            <v>13</v>
          </cell>
          <cell r="E118">
            <v>34775.75</v>
          </cell>
          <cell r="F118">
            <v>31328.47</v>
          </cell>
          <cell r="G118">
            <v>5.27</v>
          </cell>
          <cell r="I118">
            <v>110</v>
          </cell>
          <cell r="J118">
            <v>31854.89</v>
          </cell>
          <cell r="K118">
            <v>21639.15</v>
          </cell>
          <cell r="L118">
            <v>5.16</v>
          </cell>
          <cell r="M118">
            <v>4.09</v>
          </cell>
          <cell r="N118">
            <v>4.17</v>
          </cell>
          <cell r="O118">
            <v>1</v>
          </cell>
          <cell r="P118">
            <v>0.74850000000000005</v>
          </cell>
          <cell r="Q118">
            <v>0.73670000000000002</v>
          </cell>
          <cell r="S118" t="str">
            <v>A</v>
          </cell>
          <cell r="T118">
            <v>1.1012</v>
          </cell>
          <cell r="V118" t="str">
            <v>A</v>
          </cell>
          <cell r="W118">
            <v>0.9899</v>
          </cell>
          <cell r="X118">
            <v>1.0780000000000001</v>
          </cell>
          <cell r="Y118">
            <v>-2.3199999999999887E-2</v>
          </cell>
          <cell r="Z118">
            <v>0.11129999999999995</v>
          </cell>
          <cell r="AA118">
            <v>0.11243559955551061</v>
          </cell>
        </row>
        <row r="119">
          <cell r="A119" t="str">
            <v>837</v>
          </cell>
          <cell r="B119" t="str">
            <v>CHEMOTHERAPY WITH ACUTE LEUKEMIA AS SECONDARY DIAGNOSIS OR WITH HIGH DOSE CHEMOTHERAPY AGENT WITH MCC</v>
          </cell>
          <cell r="C119">
            <v>53</v>
          </cell>
          <cell r="D119">
            <v>0</v>
          </cell>
          <cell r="E119">
            <v>71127.070000000007</v>
          </cell>
          <cell r="F119">
            <v>84767.86</v>
          </cell>
          <cell r="G119">
            <v>10.74</v>
          </cell>
          <cell r="I119">
            <v>52</v>
          </cell>
          <cell r="J119">
            <v>63944.53</v>
          </cell>
          <cell r="K119">
            <v>67746.36</v>
          </cell>
          <cell r="L119">
            <v>10.75</v>
          </cell>
          <cell r="M119">
            <v>9.8699999999999992</v>
          </cell>
          <cell r="N119">
            <v>6.93</v>
          </cell>
          <cell r="O119">
            <v>1</v>
          </cell>
          <cell r="P119">
            <v>1.5025999999999999</v>
          </cell>
          <cell r="Q119">
            <v>1.4789000000000001</v>
          </cell>
          <cell r="S119" t="str">
            <v>A</v>
          </cell>
          <cell r="T119">
            <v>2.2107000000000001</v>
          </cell>
          <cell r="V119" t="str">
            <v>A</v>
          </cell>
          <cell r="W119">
            <v>1.9892000000000001</v>
          </cell>
          <cell r="X119">
            <v>2.1640999999999999</v>
          </cell>
          <cell r="Y119">
            <v>-4.6600000000000197E-2</v>
          </cell>
          <cell r="Z119">
            <v>0.22150000000000003</v>
          </cell>
          <cell r="AA119">
            <v>0.11135129700382064</v>
          </cell>
        </row>
        <row r="120">
          <cell r="A120" t="str">
            <v>336</v>
          </cell>
          <cell r="B120" t="str">
            <v>PERITONEAL ADHESIOLYSIS WITH CC</v>
          </cell>
          <cell r="C120">
            <v>48</v>
          </cell>
          <cell r="D120">
            <v>0</v>
          </cell>
          <cell r="E120">
            <v>86056.7</v>
          </cell>
          <cell r="F120">
            <v>46144.18</v>
          </cell>
          <cell r="G120">
            <v>6.56</v>
          </cell>
          <cell r="I120">
            <v>47</v>
          </cell>
          <cell r="J120">
            <v>82039.62</v>
          </cell>
          <cell r="K120">
            <v>37416.78</v>
          </cell>
          <cell r="L120">
            <v>6.51</v>
          </cell>
          <cell r="M120">
            <v>3.87</v>
          </cell>
          <cell r="N120">
            <v>5.44</v>
          </cell>
          <cell r="O120">
            <v>1</v>
          </cell>
          <cell r="P120">
            <v>1.9278</v>
          </cell>
          <cell r="Q120">
            <v>1.8974</v>
          </cell>
          <cell r="S120" t="str">
            <v>A</v>
          </cell>
          <cell r="T120">
            <v>2.8361999999999998</v>
          </cell>
          <cell r="V120" t="str">
            <v>A</v>
          </cell>
          <cell r="W120">
            <v>2.5646</v>
          </cell>
          <cell r="X120">
            <v>2.7765</v>
          </cell>
          <cell r="Y120">
            <v>-5.9699999999999864E-2</v>
          </cell>
          <cell r="Z120">
            <v>0.27159999999999984</v>
          </cell>
          <cell r="AA120">
            <v>0.10590345472978237</v>
          </cell>
        </row>
        <row r="121">
          <cell r="A121" t="str">
            <v>474</v>
          </cell>
          <cell r="B121" t="str">
            <v>AMPUTATION FOR MUSCULOSKELETAL SYSTEM AND CONNECTIVE TISSUE DISORDERS WITH MCC OR INSERTION OF ANTIBIOTIC-ELUTING BONE VOID F</v>
          </cell>
          <cell r="C121">
            <v>22</v>
          </cell>
          <cell r="D121">
            <v>5</v>
          </cell>
          <cell r="E121">
            <v>149887.1</v>
          </cell>
          <cell r="F121">
            <v>84209.62</v>
          </cell>
          <cell r="G121">
            <v>13.77</v>
          </cell>
          <cell r="I121">
            <v>21</v>
          </cell>
          <cell r="J121">
            <v>140233.41</v>
          </cell>
          <cell r="K121">
            <v>73339.47</v>
          </cell>
          <cell r="L121">
            <v>13.1</v>
          </cell>
          <cell r="M121">
            <v>5.59</v>
          </cell>
          <cell r="N121">
            <v>11.82</v>
          </cell>
          <cell r="O121">
            <v>1</v>
          </cell>
          <cell r="P121">
            <v>3.2951999999999999</v>
          </cell>
          <cell r="Q121">
            <v>3.2431999999999999</v>
          </cell>
          <cell r="S121" t="str">
            <v>A</v>
          </cell>
          <cell r="T121">
            <v>4.8479000000000001</v>
          </cell>
          <cell r="V121" t="str">
            <v>A</v>
          </cell>
          <cell r="W121">
            <v>4.3888999999999996</v>
          </cell>
          <cell r="X121">
            <v>4.7458</v>
          </cell>
          <cell r="Y121">
            <v>-0.10210000000000008</v>
          </cell>
          <cell r="Z121">
            <v>0.45900000000000052</v>
          </cell>
          <cell r="AA121">
            <v>0.1045820137164211</v>
          </cell>
        </row>
        <row r="122">
          <cell r="A122" t="str">
            <v>827</v>
          </cell>
          <cell r="B122" t="str">
            <v>MYELOPROLIFERATIVE DISORDERS OR POORLY DIFFERENTIATED NEOPLASMS WITH MAJOR O.R. PROCEDURES WITH CC</v>
          </cell>
          <cell r="C122">
            <v>16</v>
          </cell>
          <cell r="D122">
            <v>1</v>
          </cell>
          <cell r="E122">
            <v>109416.67</v>
          </cell>
          <cell r="F122">
            <v>38947.15</v>
          </cell>
          <cell r="G122">
            <v>5.25</v>
          </cell>
          <cell r="I122">
            <v>15</v>
          </cell>
          <cell r="J122">
            <v>103737.53</v>
          </cell>
          <cell r="K122">
            <v>33195.83</v>
          </cell>
          <cell r="L122">
            <v>5.33</v>
          </cell>
          <cell r="M122">
            <v>5.34</v>
          </cell>
          <cell r="N122">
            <v>3.8</v>
          </cell>
          <cell r="O122">
            <v>1</v>
          </cell>
          <cell r="P122">
            <v>2.4376000000000002</v>
          </cell>
          <cell r="Q122">
            <v>2.3990999999999998</v>
          </cell>
          <cell r="S122" t="str">
            <v>A</v>
          </cell>
          <cell r="T122">
            <v>3.5861999999999998</v>
          </cell>
          <cell r="V122" t="str">
            <v>A</v>
          </cell>
          <cell r="W122">
            <v>3.25</v>
          </cell>
          <cell r="X122">
            <v>3.5106000000000002</v>
          </cell>
          <cell r="Y122">
            <v>-7.5599999999999667E-2</v>
          </cell>
          <cell r="Z122">
            <v>0.33619999999999983</v>
          </cell>
          <cell r="AA122">
            <v>0.1034461538461538</v>
          </cell>
        </row>
        <row r="123">
          <cell r="A123" t="str">
            <v>643</v>
          </cell>
          <cell r="B123" t="str">
            <v>ENDOCRINE DISORDERS WITH MCC</v>
          </cell>
          <cell r="C123">
            <v>64</v>
          </cell>
          <cell r="D123">
            <v>6</v>
          </cell>
          <cell r="E123">
            <v>55503.03</v>
          </cell>
          <cell r="F123">
            <v>57024.7</v>
          </cell>
          <cell r="G123">
            <v>7.03</v>
          </cell>
          <cell r="I123">
            <v>62</v>
          </cell>
          <cell r="J123">
            <v>47221.36</v>
          </cell>
          <cell r="K123">
            <v>31817.46</v>
          </cell>
          <cell r="L123">
            <v>6.31</v>
          </cell>
          <cell r="M123">
            <v>4.58</v>
          </cell>
          <cell r="N123">
            <v>4.8899999999999997</v>
          </cell>
          <cell r="O123">
            <v>1</v>
          </cell>
          <cell r="P123">
            <v>1.1095999999999999</v>
          </cell>
          <cell r="Q123">
            <v>1.0921000000000001</v>
          </cell>
          <cell r="S123" t="str">
            <v>A</v>
          </cell>
          <cell r="T123">
            <v>1.6325000000000001</v>
          </cell>
          <cell r="V123" t="str">
            <v>A</v>
          </cell>
          <cell r="W123">
            <v>1.4796</v>
          </cell>
          <cell r="X123">
            <v>1.5981000000000001</v>
          </cell>
          <cell r="Y123">
            <v>-3.4399999999999986E-2</v>
          </cell>
          <cell r="Z123">
            <v>0.15290000000000004</v>
          </cell>
          <cell r="AA123">
            <v>0.1033387402000541</v>
          </cell>
        </row>
        <row r="124">
          <cell r="A124" t="str">
            <v>673</v>
          </cell>
          <cell r="B124" t="str">
            <v>OTHER KIDNEY AND URINARY TRACT PROCEDURES WITH MCC</v>
          </cell>
          <cell r="C124">
            <v>70</v>
          </cell>
          <cell r="D124">
            <v>9</v>
          </cell>
          <cell r="E124">
            <v>139236.06</v>
          </cell>
          <cell r="F124">
            <v>119644.48</v>
          </cell>
          <cell r="G124">
            <v>15.77</v>
          </cell>
          <cell r="I124">
            <v>69</v>
          </cell>
          <cell r="J124">
            <v>132337.70000000001</v>
          </cell>
          <cell r="K124">
            <v>105788.21</v>
          </cell>
          <cell r="L124">
            <v>15.29</v>
          </cell>
          <cell r="M124">
            <v>14.79</v>
          </cell>
          <cell r="N124">
            <v>10.98</v>
          </cell>
          <cell r="O124">
            <v>1</v>
          </cell>
          <cell r="P124">
            <v>3.1097000000000001</v>
          </cell>
          <cell r="Q124">
            <v>3.0606</v>
          </cell>
          <cell r="S124" t="str">
            <v>A</v>
          </cell>
          <cell r="T124">
            <v>4.5750000000000002</v>
          </cell>
          <cell r="V124" t="str">
            <v>A</v>
          </cell>
          <cell r="W124">
            <v>4.1584000000000003</v>
          </cell>
          <cell r="X124">
            <v>4.4786000000000001</v>
          </cell>
          <cell r="Y124">
            <v>-9.6400000000000041E-2</v>
          </cell>
          <cell r="Z124">
            <v>0.41659999999999986</v>
          </cell>
          <cell r="AA124">
            <v>0.10018276260100034</v>
          </cell>
        </row>
        <row r="125">
          <cell r="A125" t="str">
            <v>142</v>
          </cell>
          <cell r="B125" t="str">
            <v>MAJOR HEAD AND NECK PROCEDURES WITHOUT CC/MCC</v>
          </cell>
          <cell r="C125">
            <v>22</v>
          </cell>
          <cell r="D125">
            <v>1</v>
          </cell>
          <cell r="E125">
            <v>93377.5</v>
          </cell>
          <cell r="F125">
            <v>47042.01</v>
          </cell>
          <cell r="G125">
            <v>2.59</v>
          </cell>
          <cell r="I125">
            <v>21</v>
          </cell>
          <cell r="J125">
            <v>87046.6</v>
          </cell>
          <cell r="K125">
            <v>37902.01</v>
          </cell>
          <cell r="L125">
            <v>2.33</v>
          </cell>
          <cell r="M125">
            <v>1.64</v>
          </cell>
          <cell r="N125">
            <v>1.92</v>
          </cell>
          <cell r="O125">
            <v>1</v>
          </cell>
          <cell r="P125">
            <v>2.0453999999999999</v>
          </cell>
          <cell r="Q125">
            <v>2.0131000000000001</v>
          </cell>
          <cell r="S125" t="str">
            <v>A</v>
          </cell>
          <cell r="T125">
            <v>3.0091999999999999</v>
          </cell>
          <cell r="V125" t="str">
            <v>A</v>
          </cell>
          <cell r="W125">
            <v>2.7452999999999999</v>
          </cell>
          <cell r="X125">
            <v>2.9458000000000002</v>
          </cell>
          <cell r="Y125">
            <v>-6.3399999999999679E-2</v>
          </cell>
          <cell r="Z125">
            <v>0.26390000000000002</v>
          </cell>
          <cell r="AA125">
            <v>9.6127927731031237E-2</v>
          </cell>
        </row>
        <row r="126">
          <cell r="A126" t="str">
            <v>196</v>
          </cell>
          <cell r="B126" t="str">
            <v>INTERSTITIAL LUNG DISEASE WITH MCC</v>
          </cell>
          <cell r="C126">
            <v>27</v>
          </cell>
          <cell r="D126">
            <v>0</v>
          </cell>
          <cell r="E126">
            <v>64840.14</v>
          </cell>
          <cell r="F126">
            <v>80483.34</v>
          </cell>
          <cell r="G126">
            <v>7.52</v>
          </cell>
          <cell r="I126">
            <v>25</v>
          </cell>
          <cell r="J126">
            <v>43165.02</v>
          </cell>
          <cell r="K126">
            <v>25185.919999999998</v>
          </cell>
          <cell r="L126">
            <v>4.76</v>
          </cell>
          <cell r="M126">
            <v>3.67</v>
          </cell>
          <cell r="N126">
            <v>3.77</v>
          </cell>
          <cell r="O126">
            <v>1</v>
          </cell>
          <cell r="P126">
            <v>1.0143</v>
          </cell>
          <cell r="Q126">
            <v>0.99829999999999997</v>
          </cell>
          <cell r="S126" t="str">
            <v>A</v>
          </cell>
          <cell r="T126">
            <v>1.4923</v>
          </cell>
          <cell r="V126" t="str">
            <v>AP</v>
          </cell>
          <cell r="W126">
            <v>1.5122</v>
          </cell>
          <cell r="X126">
            <v>1.4608000000000001</v>
          </cell>
          <cell r="Y126">
            <v>-3.1499999999999861E-2</v>
          </cell>
          <cell r="Z126">
            <v>-1.9900000000000029E-2</v>
          </cell>
          <cell r="AA126">
            <v>-1.3159634968919474E-2</v>
          </cell>
        </row>
        <row r="127">
          <cell r="A127" t="str">
            <v>549</v>
          </cell>
          <cell r="B127" t="str">
            <v>SEPTIC ARTHRITIS WITH CC</v>
          </cell>
          <cell r="C127">
            <v>30</v>
          </cell>
          <cell r="D127">
            <v>1</v>
          </cell>
          <cell r="E127">
            <v>43138.41</v>
          </cell>
          <cell r="F127">
            <v>22162.75</v>
          </cell>
          <cell r="G127">
            <v>6.7</v>
          </cell>
          <cell r="I127">
            <v>28</v>
          </cell>
          <cell r="J127">
            <v>39389.68</v>
          </cell>
          <cell r="K127">
            <v>17753.46</v>
          </cell>
          <cell r="L127">
            <v>5.61</v>
          </cell>
          <cell r="M127">
            <v>3.6</v>
          </cell>
          <cell r="N127">
            <v>4.76</v>
          </cell>
          <cell r="O127">
            <v>1</v>
          </cell>
          <cell r="P127">
            <v>0.92559999999999998</v>
          </cell>
          <cell r="Q127">
            <v>1.0024</v>
          </cell>
          <cell r="S127" t="str">
            <v>AP</v>
          </cell>
          <cell r="T127">
            <v>1.4984</v>
          </cell>
          <cell r="V127" t="str">
            <v>A</v>
          </cell>
          <cell r="W127">
            <v>1.2426999999999999</v>
          </cell>
          <cell r="X127">
            <v>1.4668000000000001</v>
          </cell>
          <cell r="Y127">
            <v>-3.159999999999985E-2</v>
          </cell>
          <cell r="Z127">
            <v>0.25570000000000004</v>
          </cell>
          <cell r="AA127">
            <v>0.2057616480244629</v>
          </cell>
        </row>
        <row r="128">
          <cell r="A128" t="str">
            <v>790</v>
          </cell>
          <cell r="B128" t="str">
            <v>EXTREME IMMATURITY OR RESPIRATORY DISTRESS SYNDROME, NEONATE</v>
          </cell>
          <cell r="C128">
            <v>74</v>
          </cell>
          <cell r="D128">
            <v>0</v>
          </cell>
          <cell r="E128">
            <v>36865.300000000003</v>
          </cell>
          <cell r="F128">
            <v>36912.21</v>
          </cell>
          <cell r="G128">
            <v>9.84</v>
          </cell>
          <cell r="I128">
            <v>72</v>
          </cell>
          <cell r="J128">
            <v>33704.269999999997</v>
          </cell>
          <cell r="K128">
            <v>32103.72</v>
          </cell>
          <cell r="L128">
            <v>9.24</v>
          </cell>
          <cell r="M128">
            <v>8.26</v>
          </cell>
          <cell r="N128">
            <v>6.28</v>
          </cell>
          <cell r="O128">
            <v>1</v>
          </cell>
          <cell r="P128">
            <v>0.79200000000000004</v>
          </cell>
          <cell r="Q128">
            <v>0.77949999999999997</v>
          </cell>
          <cell r="S128" t="str">
            <v>A</v>
          </cell>
          <cell r="T128">
            <v>1.1652</v>
          </cell>
          <cell r="V128" t="str">
            <v>A</v>
          </cell>
          <cell r="W128">
            <v>1.0649</v>
          </cell>
          <cell r="X128">
            <v>1.1406000000000001</v>
          </cell>
          <cell r="Y128">
            <v>-2.4599999999999955E-2</v>
          </cell>
          <cell r="Z128">
            <v>0.10030000000000006</v>
          </cell>
          <cell r="AA128">
            <v>9.4187247628885404E-2</v>
          </cell>
        </row>
        <row r="129">
          <cell r="A129" t="str">
            <v>269</v>
          </cell>
          <cell r="B129" t="str">
            <v>AORTIC AND HEART ASSIST PROCEDURES EXCEPT PULSATION BALLOON WITHOUT MCC</v>
          </cell>
          <cell r="C129">
            <v>19</v>
          </cell>
          <cell r="D129">
            <v>0</v>
          </cell>
          <cell r="E129">
            <v>156200.10999999999</v>
          </cell>
          <cell r="F129">
            <v>73764.39</v>
          </cell>
          <cell r="G129">
            <v>4.47</v>
          </cell>
          <cell r="I129">
            <v>18</v>
          </cell>
          <cell r="J129">
            <v>146867.21</v>
          </cell>
          <cell r="K129">
            <v>63941.51</v>
          </cell>
          <cell r="L129">
            <v>3.61</v>
          </cell>
          <cell r="M129">
            <v>2.48</v>
          </cell>
          <cell r="N129">
            <v>2.65</v>
          </cell>
          <cell r="O129">
            <v>1</v>
          </cell>
          <cell r="P129">
            <v>3.4510999999999998</v>
          </cell>
          <cell r="Q129">
            <v>3.3967000000000001</v>
          </cell>
          <cell r="S129" t="str">
            <v>A</v>
          </cell>
          <cell r="T129">
            <v>5.0773999999999999</v>
          </cell>
          <cell r="V129" t="str">
            <v>A</v>
          </cell>
          <cell r="W129">
            <v>4.6429999999999998</v>
          </cell>
          <cell r="X129">
            <v>4.9703999999999997</v>
          </cell>
          <cell r="Y129">
            <v>-0.10700000000000021</v>
          </cell>
          <cell r="Z129">
            <v>0.43440000000000012</v>
          </cell>
          <cell r="AA129">
            <v>9.3560198147749324E-2</v>
          </cell>
        </row>
        <row r="130">
          <cell r="A130" t="str">
            <v>630</v>
          </cell>
          <cell r="B130" t="str">
            <v>OTHER ENDOCRINE, NUTRITIONAL AND METABOLIC O.R. PROCEDURES WITHOUT CC/MCC</v>
          </cell>
          <cell r="C130">
            <v>7</v>
          </cell>
          <cell r="D130">
            <v>0</v>
          </cell>
          <cell r="E130">
            <v>100514.51</v>
          </cell>
          <cell r="F130">
            <v>42509.66</v>
          </cell>
          <cell r="G130">
            <v>3.14</v>
          </cell>
          <cell r="I130">
            <v>6</v>
          </cell>
          <cell r="J130">
            <v>86123.23</v>
          </cell>
          <cell r="K130">
            <v>25661.02</v>
          </cell>
          <cell r="L130">
            <v>2.6</v>
          </cell>
          <cell r="M130">
            <v>2.34</v>
          </cell>
          <cell r="N130">
            <v>1.9</v>
          </cell>
          <cell r="O130">
            <v>0</v>
          </cell>
          <cell r="P130">
            <v>2.0236999999999998</v>
          </cell>
          <cell r="Q130">
            <v>1.3499000000000001</v>
          </cell>
          <cell r="S130" t="str">
            <v>M</v>
          </cell>
          <cell r="T130">
            <v>2.0177999999999998</v>
          </cell>
          <cell r="V130" t="str">
            <v>M</v>
          </cell>
          <cell r="W130">
            <v>2.2484000000000002</v>
          </cell>
          <cell r="X130">
            <v>1.9753000000000001</v>
          </cell>
          <cell r="Y130">
            <v>-4.249999999999976E-2</v>
          </cell>
          <cell r="Z130">
            <v>-0.23060000000000036</v>
          </cell>
          <cell r="AA130">
            <v>-0.10256182173990408</v>
          </cell>
        </row>
        <row r="131">
          <cell r="A131" t="str">
            <v>883</v>
          </cell>
          <cell r="B131" t="str">
            <v>DISORDERS OF PERSONALITY AND IMPULSE CONTROL</v>
          </cell>
          <cell r="C131">
            <v>28</v>
          </cell>
          <cell r="D131">
            <v>5</v>
          </cell>
          <cell r="E131">
            <v>23440.17</v>
          </cell>
          <cell r="F131">
            <v>16593.16</v>
          </cell>
          <cell r="G131">
            <v>8.61</v>
          </cell>
          <cell r="I131">
            <v>26</v>
          </cell>
          <cell r="J131">
            <v>19837.22</v>
          </cell>
          <cell r="K131">
            <v>10168.83</v>
          </cell>
          <cell r="L131">
            <v>7.46</v>
          </cell>
          <cell r="M131">
            <v>5.21</v>
          </cell>
          <cell r="N131">
            <v>5.87</v>
          </cell>
          <cell r="O131">
            <v>1</v>
          </cell>
          <cell r="P131">
            <v>0.46610000000000001</v>
          </cell>
          <cell r="Q131">
            <v>0.4587</v>
          </cell>
          <cell r="S131" t="str">
            <v>A</v>
          </cell>
          <cell r="T131">
            <v>0.68569999999999998</v>
          </cell>
          <cell r="V131" t="str">
            <v>A</v>
          </cell>
          <cell r="W131">
            <v>0.62860000000000005</v>
          </cell>
          <cell r="X131">
            <v>0.67120000000000002</v>
          </cell>
          <cell r="Y131">
            <v>-1.4499999999999957E-2</v>
          </cell>
          <cell r="Z131">
            <v>5.7099999999999929E-2</v>
          </cell>
          <cell r="AA131">
            <v>9.0836780146356863E-2</v>
          </cell>
        </row>
        <row r="132">
          <cell r="A132" t="str">
            <v>570</v>
          </cell>
          <cell r="B132" t="str">
            <v>SKIN DEBRIDEMENT WITH MCC</v>
          </cell>
          <cell r="C132">
            <v>30</v>
          </cell>
          <cell r="D132">
            <v>4</v>
          </cell>
          <cell r="E132">
            <v>87820.14</v>
          </cell>
          <cell r="F132">
            <v>70741.63</v>
          </cell>
          <cell r="G132">
            <v>9.1</v>
          </cell>
          <cell r="I132">
            <v>29</v>
          </cell>
          <cell r="J132">
            <v>78583.14</v>
          </cell>
          <cell r="K132">
            <v>51159.32</v>
          </cell>
          <cell r="L132">
            <v>7.83</v>
          </cell>
          <cell r="M132">
            <v>4.6500000000000004</v>
          </cell>
          <cell r="N132">
            <v>6.39</v>
          </cell>
          <cell r="O132">
            <v>1</v>
          </cell>
          <cell r="P132">
            <v>1.8466</v>
          </cell>
          <cell r="Q132">
            <v>1.8174999999999999</v>
          </cell>
          <cell r="S132" t="str">
            <v>A</v>
          </cell>
          <cell r="T132">
            <v>2.7168000000000001</v>
          </cell>
          <cell r="V132" t="str">
            <v>A</v>
          </cell>
          <cell r="W132">
            <v>2.4998999999999998</v>
          </cell>
          <cell r="X132">
            <v>2.6595</v>
          </cell>
          <cell r="Y132">
            <v>-5.7300000000000129E-2</v>
          </cell>
          <cell r="Z132">
            <v>0.21690000000000031</v>
          </cell>
          <cell r="AA132">
            <v>8.6763470538821691E-2</v>
          </cell>
        </row>
        <row r="133">
          <cell r="A133" t="str">
            <v>443</v>
          </cell>
          <cell r="B133" t="str">
            <v>DISORDERS OF LIVER EXCEPT MALIGNANCY, CIRRHOSIS OR ALCOHOLIC HEPATITIS WITHOUT CC/MCC</v>
          </cell>
          <cell r="C133">
            <v>29</v>
          </cell>
          <cell r="D133">
            <v>1</v>
          </cell>
          <cell r="E133">
            <v>25664.82</v>
          </cell>
          <cell r="F133">
            <v>18007.57</v>
          </cell>
          <cell r="G133">
            <v>3.55</v>
          </cell>
          <cell r="I133">
            <v>27</v>
          </cell>
          <cell r="J133">
            <v>21671.919999999998</v>
          </cell>
          <cell r="K133">
            <v>10497.61</v>
          </cell>
          <cell r="L133">
            <v>3.3</v>
          </cell>
          <cell r="M133">
            <v>2.66</v>
          </cell>
          <cell r="N133">
            <v>2.66</v>
          </cell>
          <cell r="O133">
            <v>1</v>
          </cell>
          <cell r="P133">
            <v>0.50929999999999997</v>
          </cell>
          <cell r="Q133">
            <v>0.50129999999999997</v>
          </cell>
          <cell r="S133" t="str">
            <v>A</v>
          </cell>
          <cell r="T133">
            <v>0.74929999999999997</v>
          </cell>
          <cell r="V133" t="str">
            <v>A</v>
          </cell>
          <cell r="W133">
            <v>0.68959999999999999</v>
          </cell>
          <cell r="X133">
            <v>0.73360000000000003</v>
          </cell>
          <cell r="Y133">
            <v>-1.5699999999999936E-2</v>
          </cell>
          <cell r="Z133">
            <v>5.9699999999999975E-2</v>
          </cell>
          <cell r="AA133">
            <v>8.6571925754060294E-2</v>
          </cell>
        </row>
        <row r="134">
          <cell r="A134" t="str">
            <v>349</v>
          </cell>
          <cell r="B134" t="str">
            <v>ANAL AND STOMAL PROCEDURES WITHOUT CC/MCC</v>
          </cell>
          <cell r="C134">
            <v>9</v>
          </cell>
          <cell r="D134">
            <v>0</v>
          </cell>
          <cell r="E134">
            <v>32332.880000000001</v>
          </cell>
          <cell r="F134">
            <v>9213.9</v>
          </cell>
          <cell r="G134">
            <v>2.44</v>
          </cell>
          <cell r="I134">
            <v>9</v>
          </cell>
          <cell r="J134">
            <v>32332.880000000001</v>
          </cell>
          <cell r="K134">
            <v>9213.9</v>
          </cell>
          <cell r="L134">
            <v>2.1</v>
          </cell>
          <cell r="M134">
            <v>2.17</v>
          </cell>
          <cell r="N134">
            <v>1.7</v>
          </cell>
          <cell r="O134">
            <v>0</v>
          </cell>
          <cell r="P134">
            <v>0.75980000000000003</v>
          </cell>
          <cell r="Q134">
            <v>0.89859999999999995</v>
          </cell>
          <cell r="S134" t="str">
            <v>M</v>
          </cell>
          <cell r="T134">
            <v>1.3431999999999999</v>
          </cell>
          <cell r="V134" t="str">
            <v>M</v>
          </cell>
          <cell r="W134">
            <v>1.3412999999999999</v>
          </cell>
          <cell r="X134">
            <v>1.3149</v>
          </cell>
          <cell r="Y134">
            <v>-2.8299999999999992E-2</v>
          </cell>
          <cell r="Z134">
            <v>1.9000000000000128E-3</v>
          </cell>
          <cell r="AA134">
            <v>1.41653619622755E-3</v>
          </cell>
        </row>
        <row r="135">
          <cell r="A135" t="str">
            <v>756</v>
          </cell>
          <cell r="B135" t="str">
            <v>MALIGNANCY, FEMALE REPRODUCTIVE SYSTEM WITHOUT CC/MCC</v>
          </cell>
          <cell r="C135">
            <v>3</v>
          </cell>
          <cell r="D135">
            <v>0</v>
          </cell>
          <cell r="E135">
            <v>22181.599999999999</v>
          </cell>
          <cell r="F135">
            <v>3770.43</v>
          </cell>
          <cell r="G135">
            <v>1.67</v>
          </cell>
          <cell r="I135">
            <v>3</v>
          </cell>
          <cell r="J135">
            <v>22181.599999999999</v>
          </cell>
          <cell r="K135">
            <v>3770.43</v>
          </cell>
          <cell r="L135">
            <v>2.5</v>
          </cell>
          <cell r="M135">
            <v>0.47</v>
          </cell>
          <cell r="N135">
            <v>2</v>
          </cell>
          <cell r="O135">
            <v>0</v>
          </cell>
          <cell r="P135">
            <v>0.5212</v>
          </cell>
          <cell r="Q135">
            <v>0.85089999999999999</v>
          </cell>
          <cell r="S135" t="str">
            <v>M</v>
          </cell>
          <cell r="T135">
            <v>1.2719</v>
          </cell>
          <cell r="V135" t="str">
            <v>MO</v>
          </cell>
          <cell r="W135">
            <v>0.98360000000000003</v>
          </cell>
          <cell r="X135">
            <v>1.2451000000000001</v>
          </cell>
          <cell r="Y135">
            <v>-2.6799999999999935E-2</v>
          </cell>
          <cell r="Z135">
            <v>0.2883</v>
          </cell>
          <cell r="AA135">
            <v>0.29310695404636028</v>
          </cell>
        </row>
        <row r="136">
          <cell r="A136" t="str">
            <v>251</v>
          </cell>
          <cell r="B136" t="str">
            <v>PERCUTANEOUS CARDIOVASCULAR PROCEDURES WITHOUT INTRALUMINAL DEVICE WITHOUT MCC</v>
          </cell>
          <cell r="C136">
            <v>22</v>
          </cell>
          <cell r="D136">
            <v>2</v>
          </cell>
          <cell r="E136">
            <v>86398.65</v>
          </cell>
          <cell r="F136">
            <v>51638.96</v>
          </cell>
          <cell r="G136">
            <v>2.4500000000000002</v>
          </cell>
          <cell r="I136">
            <v>20</v>
          </cell>
          <cell r="J136">
            <v>71898.880000000005</v>
          </cell>
          <cell r="K136">
            <v>24811.439999999999</v>
          </cell>
          <cell r="L136">
            <v>2.2999999999999998</v>
          </cell>
          <cell r="M136">
            <v>1.19</v>
          </cell>
          <cell r="N136">
            <v>2.08</v>
          </cell>
          <cell r="O136">
            <v>1</v>
          </cell>
          <cell r="P136">
            <v>1.6895</v>
          </cell>
          <cell r="Q136">
            <v>1.2169000000000001</v>
          </cell>
          <cell r="S136" t="str">
            <v>AP</v>
          </cell>
          <cell r="T136">
            <v>1.819</v>
          </cell>
          <cell r="V136" t="str">
            <v>A</v>
          </cell>
          <cell r="W136">
            <v>2.2925</v>
          </cell>
          <cell r="X136">
            <v>1.7806999999999999</v>
          </cell>
          <cell r="Y136">
            <v>-3.8300000000000001E-2</v>
          </cell>
          <cell r="Z136">
            <v>-0.47350000000000003</v>
          </cell>
          <cell r="AA136">
            <v>-0.20654307524536533</v>
          </cell>
        </row>
        <row r="137">
          <cell r="A137" t="str">
            <v>718</v>
          </cell>
          <cell r="B137" t="str">
            <v>OTHER MALE REPRODUCTIVE SYSTEM O.R. PROCEDURES WITHOUT CC/MCC</v>
          </cell>
          <cell r="C137">
            <v>6</v>
          </cell>
          <cell r="D137">
            <v>0</v>
          </cell>
          <cell r="E137">
            <v>30592.080000000002</v>
          </cell>
          <cell r="F137">
            <v>13444.18</v>
          </cell>
          <cell r="G137">
            <v>2.17</v>
          </cell>
          <cell r="I137">
            <v>6</v>
          </cell>
          <cell r="J137">
            <v>30592.080000000002</v>
          </cell>
          <cell r="K137">
            <v>13444.18</v>
          </cell>
          <cell r="L137">
            <v>2.5</v>
          </cell>
          <cell r="M137">
            <v>1.07</v>
          </cell>
          <cell r="N137">
            <v>2</v>
          </cell>
          <cell r="O137">
            <v>0</v>
          </cell>
          <cell r="P137">
            <v>0.71889999999999998</v>
          </cell>
          <cell r="Q137">
            <v>0.90390000000000004</v>
          </cell>
          <cell r="S137" t="str">
            <v>MP</v>
          </cell>
          <cell r="T137">
            <v>1.3511</v>
          </cell>
          <cell r="V137" t="str">
            <v>MP</v>
          </cell>
          <cell r="W137">
            <v>1.3688</v>
          </cell>
          <cell r="X137">
            <v>1.3227</v>
          </cell>
          <cell r="Y137">
            <v>-2.8399999999999981E-2</v>
          </cell>
          <cell r="Z137">
            <v>-1.7700000000000049E-2</v>
          </cell>
          <cell r="AA137">
            <v>-1.2931034482758657E-2</v>
          </cell>
        </row>
        <row r="138">
          <cell r="A138" t="str">
            <v>512</v>
          </cell>
          <cell r="B138" t="str">
            <v>SHOULDER, ELBOW OR FOREARM PROCEDURES, EXCEPT MAJOR JOINT PROCEDURES WITHOUT CC/MCC</v>
          </cell>
          <cell r="C138">
            <v>33</v>
          </cell>
          <cell r="D138">
            <v>0</v>
          </cell>
          <cell r="E138">
            <v>59912.44</v>
          </cell>
          <cell r="F138">
            <v>30308.68</v>
          </cell>
          <cell r="G138">
            <v>2.61</v>
          </cell>
          <cell r="I138">
            <v>32</v>
          </cell>
          <cell r="J138">
            <v>55866.58</v>
          </cell>
          <cell r="K138">
            <v>20177.89</v>
          </cell>
          <cell r="L138">
            <v>2.56</v>
          </cell>
          <cell r="M138">
            <v>1.68</v>
          </cell>
          <cell r="N138">
            <v>2.15</v>
          </cell>
          <cell r="O138">
            <v>1</v>
          </cell>
          <cell r="P138">
            <v>1.3128</v>
          </cell>
          <cell r="Q138">
            <v>1.2921</v>
          </cell>
          <cell r="S138" t="str">
            <v>A</v>
          </cell>
          <cell r="T138">
            <v>1.9314</v>
          </cell>
          <cell r="V138" t="str">
            <v>A</v>
          </cell>
          <cell r="W138">
            <v>1.7844</v>
          </cell>
          <cell r="X138">
            <v>1.8907</v>
          </cell>
          <cell r="Y138">
            <v>-4.0699999999999958E-2</v>
          </cell>
          <cell r="Z138">
            <v>0.14700000000000002</v>
          </cell>
          <cell r="AA138">
            <v>8.2380632145258925E-2</v>
          </cell>
        </row>
        <row r="139">
          <cell r="A139" t="str">
            <v>669</v>
          </cell>
          <cell r="B139" t="str">
            <v>TRANSURETHRAL PROCEDURES WITH CC</v>
          </cell>
          <cell r="C139">
            <v>15</v>
          </cell>
          <cell r="D139">
            <v>0</v>
          </cell>
          <cell r="E139">
            <v>59053.8</v>
          </cell>
          <cell r="F139">
            <v>38006.9</v>
          </cell>
          <cell r="G139">
            <v>6.47</v>
          </cell>
          <cell r="I139">
            <v>14</v>
          </cell>
          <cell r="J139">
            <v>51734.8</v>
          </cell>
          <cell r="K139">
            <v>27279.8</v>
          </cell>
          <cell r="L139">
            <v>5.57</v>
          </cell>
          <cell r="M139">
            <v>3.4</v>
          </cell>
          <cell r="N139">
            <v>4.59</v>
          </cell>
          <cell r="O139">
            <v>1</v>
          </cell>
          <cell r="P139">
            <v>1.2157</v>
          </cell>
          <cell r="Q139">
            <v>1.1964999999999999</v>
          </cell>
          <cell r="S139" t="str">
            <v>A</v>
          </cell>
          <cell r="T139">
            <v>1.7885</v>
          </cell>
          <cell r="V139" t="str">
            <v>A</v>
          </cell>
          <cell r="W139">
            <v>1.653</v>
          </cell>
          <cell r="X139">
            <v>1.7507999999999999</v>
          </cell>
          <cell r="Y139">
            <v>-3.7700000000000067E-2</v>
          </cell>
          <cell r="Z139">
            <v>0.13549999999999995</v>
          </cell>
          <cell r="AA139">
            <v>8.19721718088324E-2</v>
          </cell>
        </row>
        <row r="140">
          <cell r="A140" t="str">
            <v>384</v>
          </cell>
          <cell r="B140" t="str">
            <v>UNCOMPLICATED PEPTIC ULCER WITHOUT MCC</v>
          </cell>
          <cell r="C140">
            <v>22</v>
          </cell>
          <cell r="D140">
            <v>0</v>
          </cell>
          <cell r="E140">
            <v>32723.3</v>
          </cell>
          <cell r="F140">
            <v>15926.02</v>
          </cell>
          <cell r="G140">
            <v>3.32</v>
          </cell>
          <cell r="I140">
            <v>21</v>
          </cell>
          <cell r="J140">
            <v>31110.29</v>
          </cell>
          <cell r="K140">
            <v>14438.72</v>
          </cell>
          <cell r="L140">
            <v>3.1</v>
          </cell>
          <cell r="M140">
            <v>1.38</v>
          </cell>
          <cell r="N140">
            <v>2.75</v>
          </cell>
          <cell r="O140">
            <v>1</v>
          </cell>
          <cell r="P140">
            <v>0.73099999999999998</v>
          </cell>
          <cell r="Q140">
            <v>0.71950000000000003</v>
          </cell>
          <cell r="S140" t="str">
            <v>A</v>
          </cell>
          <cell r="T140">
            <v>1.0754999999999999</v>
          </cell>
          <cell r="V140" t="str">
            <v>A</v>
          </cell>
          <cell r="W140">
            <v>0.99639999999999995</v>
          </cell>
          <cell r="X140">
            <v>1.0528</v>
          </cell>
          <cell r="Y140">
            <v>-2.2699999999999942E-2</v>
          </cell>
          <cell r="Z140">
            <v>7.9099999999999948E-2</v>
          </cell>
          <cell r="AA140">
            <v>7.9385788839823321E-2</v>
          </cell>
        </row>
        <row r="141">
          <cell r="A141" t="str">
            <v>687</v>
          </cell>
          <cell r="B141" t="str">
            <v>KIDNEY AND URINARY TRACT NEOPLASMS WITH CC</v>
          </cell>
          <cell r="C141">
            <v>11</v>
          </cell>
          <cell r="D141">
            <v>1</v>
          </cell>
          <cell r="E141">
            <v>45466.81</v>
          </cell>
          <cell r="F141">
            <v>26472.31</v>
          </cell>
          <cell r="G141">
            <v>4.18</v>
          </cell>
          <cell r="I141">
            <v>11</v>
          </cell>
          <cell r="J141">
            <v>45466.81</v>
          </cell>
          <cell r="K141">
            <v>26472.31</v>
          </cell>
          <cell r="L141">
            <v>4.18</v>
          </cell>
          <cell r="M141">
            <v>2.62</v>
          </cell>
          <cell r="N141">
            <v>3.19</v>
          </cell>
          <cell r="O141">
            <v>1</v>
          </cell>
          <cell r="P141">
            <v>1.0684</v>
          </cell>
          <cell r="Q141">
            <v>1.0515000000000001</v>
          </cell>
          <cell r="S141" t="str">
            <v>A</v>
          </cell>
          <cell r="T141">
            <v>1.5718000000000001</v>
          </cell>
          <cell r="V141" t="str">
            <v>M</v>
          </cell>
          <cell r="W141">
            <v>1.6142000000000001</v>
          </cell>
          <cell r="X141">
            <v>1.5387</v>
          </cell>
          <cell r="Y141">
            <v>-3.3100000000000129E-2</v>
          </cell>
          <cell r="Z141">
            <v>-4.2399999999999993E-2</v>
          </cell>
          <cell r="AA141">
            <v>-2.6266881427332418E-2</v>
          </cell>
        </row>
        <row r="142">
          <cell r="A142" t="str">
            <v>234</v>
          </cell>
          <cell r="B142" t="str">
            <v>CORONARY BYPASS WITH CARDIAC CATHETERIZATION OR OPEN ABLATION WITHOUT MCC</v>
          </cell>
          <cell r="C142">
            <v>104</v>
          </cell>
          <cell r="D142">
            <v>1</v>
          </cell>
          <cell r="E142">
            <v>253762.07</v>
          </cell>
          <cell r="F142">
            <v>73431.490000000005</v>
          </cell>
          <cell r="G142">
            <v>9.2799999999999994</v>
          </cell>
          <cell r="I142">
            <v>104</v>
          </cell>
          <cell r="J142">
            <v>253762.07</v>
          </cell>
          <cell r="K142">
            <v>73431.490000000005</v>
          </cell>
          <cell r="L142">
            <v>9.2799999999999994</v>
          </cell>
          <cell r="M142">
            <v>2.9</v>
          </cell>
          <cell r="N142">
            <v>8.7799999999999994</v>
          </cell>
          <cell r="O142">
            <v>1</v>
          </cell>
          <cell r="P142">
            <v>5.9630000000000001</v>
          </cell>
          <cell r="Q142">
            <v>4.4618000000000002</v>
          </cell>
          <cell r="S142" t="str">
            <v>AP</v>
          </cell>
          <cell r="T142">
            <v>6.6695000000000002</v>
          </cell>
          <cell r="V142" t="str">
            <v>A</v>
          </cell>
          <cell r="W142">
            <v>8.1553000000000004</v>
          </cell>
          <cell r="X142">
            <v>6.5289999999999999</v>
          </cell>
          <cell r="Y142">
            <v>-0.14050000000000029</v>
          </cell>
          <cell r="Z142">
            <v>-1.4858000000000002</v>
          </cell>
          <cell r="AA142">
            <v>-0.1821882702046522</v>
          </cell>
        </row>
        <row r="143">
          <cell r="A143" t="str">
            <v>374</v>
          </cell>
          <cell r="B143" t="str">
            <v>DIGESTIVE MALIGNANCY WITH MCC</v>
          </cell>
          <cell r="C143">
            <v>54</v>
          </cell>
          <cell r="D143">
            <v>3</v>
          </cell>
          <cell r="E143">
            <v>94178.51</v>
          </cell>
          <cell r="F143">
            <v>105512.43</v>
          </cell>
          <cell r="G143">
            <v>11.39</v>
          </cell>
          <cell r="I143">
            <v>52</v>
          </cell>
          <cell r="J143">
            <v>77601.94</v>
          </cell>
          <cell r="K143">
            <v>64348.5</v>
          </cell>
          <cell r="L143">
            <v>8.8699999999999992</v>
          </cell>
          <cell r="M143">
            <v>6.79</v>
          </cell>
          <cell r="N143">
            <v>7.04</v>
          </cell>
          <cell r="O143">
            <v>1</v>
          </cell>
          <cell r="P143">
            <v>1.8234999999999999</v>
          </cell>
          <cell r="Q143">
            <v>1.7947</v>
          </cell>
          <cell r="S143" t="str">
            <v>A</v>
          </cell>
          <cell r="T143">
            <v>2.6827000000000001</v>
          </cell>
          <cell r="V143" t="str">
            <v>A</v>
          </cell>
          <cell r="W143">
            <v>2.4104000000000001</v>
          </cell>
          <cell r="X143">
            <v>2.6261999999999999</v>
          </cell>
          <cell r="Y143">
            <v>-5.6500000000000217E-2</v>
          </cell>
          <cell r="Z143">
            <v>0.27229999999999999</v>
          </cell>
          <cell r="AA143">
            <v>0.11296880185861267</v>
          </cell>
        </row>
        <row r="144">
          <cell r="A144" t="str">
            <v>563</v>
          </cell>
          <cell r="B144" t="str">
            <v>FRACTURE, SPRAIN, STRAIN AND DISLOCATION EXCEPT FEMUR, HIP, PELVIS AND THIGH WITHOUT MCC</v>
          </cell>
          <cell r="C144">
            <v>67</v>
          </cell>
          <cell r="D144">
            <v>2</v>
          </cell>
          <cell r="E144">
            <v>35898.06</v>
          </cell>
          <cell r="F144">
            <v>41629.1</v>
          </cell>
          <cell r="G144">
            <v>3.49</v>
          </cell>
          <cell r="I144">
            <v>65</v>
          </cell>
          <cell r="J144">
            <v>29641.63</v>
          </cell>
          <cell r="K144">
            <v>21757</v>
          </cell>
          <cell r="L144">
            <v>3.12</v>
          </cell>
          <cell r="M144">
            <v>2.77</v>
          </cell>
          <cell r="N144">
            <v>2.31</v>
          </cell>
          <cell r="O144">
            <v>1</v>
          </cell>
          <cell r="P144">
            <v>0.69650000000000001</v>
          </cell>
          <cell r="Q144">
            <v>0.6855</v>
          </cell>
          <cell r="S144" t="str">
            <v>A</v>
          </cell>
          <cell r="T144">
            <v>1.0246999999999999</v>
          </cell>
          <cell r="V144" t="str">
            <v>A</v>
          </cell>
          <cell r="W144">
            <v>0.95440000000000003</v>
          </cell>
          <cell r="X144">
            <v>1.0031000000000001</v>
          </cell>
          <cell r="Y144">
            <v>-2.1599999999999842E-2</v>
          </cell>
          <cell r="Z144">
            <v>7.0299999999999918E-2</v>
          </cell>
          <cell r="AA144">
            <v>7.3658843252305026E-2</v>
          </cell>
        </row>
        <row r="145">
          <cell r="A145" t="str">
            <v>796</v>
          </cell>
          <cell r="B145" t="str">
            <v>VAGINAL DELIVERY WITH STERILIZATION AND/OR D&amp;C WITH MCC</v>
          </cell>
          <cell r="C145">
            <v>7</v>
          </cell>
          <cell r="D145">
            <v>0</v>
          </cell>
          <cell r="E145">
            <v>24200.92</v>
          </cell>
          <cell r="F145">
            <v>7816.06</v>
          </cell>
          <cell r="G145">
            <v>2.4300000000000002</v>
          </cell>
          <cell r="I145">
            <v>7</v>
          </cell>
          <cell r="J145">
            <v>24200.92</v>
          </cell>
          <cell r="K145">
            <v>7816.06</v>
          </cell>
          <cell r="L145">
            <v>4.4000000000000004</v>
          </cell>
          <cell r="M145">
            <v>1.05</v>
          </cell>
          <cell r="N145">
            <v>3.5</v>
          </cell>
          <cell r="O145">
            <v>0</v>
          </cell>
          <cell r="P145">
            <v>0.56869999999999998</v>
          </cell>
          <cell r="Q145">
            <v>1.1623000000000001</v>
          </cell>
          <cell r="S145" t="str">
            <v>M</v>
          </cell>
          <cell r="T145">
            <v>1.7374000000000001</v>
          </cell>
          <cell r="V145" t="str">
            <v>AT</v>
          </cell>
          <cell r="W145">
            <v>1.8563000000000001</v>
          </cell>
          <cell r="X145">
            <v>1.7008000000000001</v>
          </cell>
          <cell r="Y145">
            <v>-3.6599999999999966E-2</v>
          </cell>
          <cell r="Z145">
            <v>-0.11890000000000001</v>
          </cell>
          <cell r="AA145">
            <v>-6.4052146743522068E-2</v>
          </cell>
        </row>
        <row r="146">
          <cell r="A146" t="str">
            <v>845</v>
          </cell>
          <cell r="B146" t="str">
            <v>OTHER MYELOPROLIFERATIVE DISORDERS OR POORLY DIFFERENTIATED NEOPLASTIC DIAGNOSES WITHOUT CC/MCC</v>
          </cell>
          <cell r="C146">
            <v>1</v>
          </cell>
          <cell r="D146">
            <v>0</v>
          </cell>
          <cell r="E146">
            <v>36331.129999999997</v>
          </cell>
          <cell r="F146">
            <v>0</v>
          </cell>
          <cell r="G146">
            <v>4</v>
          </cell>
          <cell r="I146">
            <v>1</v>
          </cell>
          <cell r="J146">
            <v>36331.129999999997</v>
          </cell>
          <cell r="K146">
            <v>0</v>
          </cell>
          <cell r="L146">
            <v>3</v>
          </cell>
          <cell r="M146">
            <v>0</v>
          </cell>
          <cell r="N146">
            <v>2.2999999999999998</v>
          </cell>
          <cell r="O146">
            <v>0</v>
          </cell>
          <cell r="P146">
            <v>0</v>
          </cell>
          <cell r="Q146">
            <v>0.83099999999999996</v>
          </cell>
          <cell r="S146" t="str">
            <v>M</v>
          </cell>
          <cell r="T146">
            <v>1.2422</v>
          </cell>
          <cell r="V146" t="str">
            <v>M</v>
          </cell>
          <cell r="W146">
            <v>1.3119000000000001</v>
          </cell>
          <cell r="X146">
            <v>1.216</v>
          </cell>
          <cell r="Y146">
            <v>-2.6200000000000001E-2</v>
          </cell>
          <cell r="Z146">
            <v>-6.9700000000000095E-2</v>
          </cell>
          <cell r="AA146">
            <v>-5.3129049470234078E-2</v>
          </cell>
        </row>
        <row r="147">
          <cell r="A147" t="str">
            <v>730</v>
          </cell>
          <cell r="B147" t="str">
            <v>OTHER MALE REPRODUCTIVE SYSTEM DIAGNOSES WITHOUT CC/MCC</v>
          </cell>
          <cell r="C147">
            <v>2</v>
          </cell>
          <cell r="D147">
            <v>0</v>
          </cell>
          <cell r="E147">
            <v>30712.43</v>
          </cell>
          <cell r="F147">
            <v>5922.5</v>
          </cell>
          <cell r="G147">
            <v>3</v>
          </cell>
          <cell r="I147">
            <v>2</v>
          </cell>
          <cell r="J147">
            <v>30712.43</v>
          </cell>
          <cell r="K147">
            <v>5922.5</v>
          </cell>
          <cell r="L147">
            <v>2.5</v>
          </cell>
          <cell r="M147">
            <v>1</v>
          </cell>
          <cell r="N147">
            <v>2</v>
          </cell>
          <cell r="O147">
            <v>0</v>
          </cell>
          <cell r="P147">
            <v>0</v>
          </cell>
          <cell r="Q147">
            <v>0.64910000000000001</v>
          </cell>
          <cell r="S147" t="str">
            <v>M</v>
          </cell>
          <cell r="T147">
            <v>0.97030000000000005</v>
          </cell>
          <cell r="V147" t="str">
            <v>M</v>
          </cell>
          <cell r="W147">
            <v>1.0353000000000001</v>
          </cell>
          <cell r="X147">
            <v>0.94979999999999998</v>
          </cell>
          <cell r="Y147">
            <v>-2.0500000000000074E-2</v>
          </cell>
          <cell r="Z147">
            <v>-6.5000000000000058E-2</v>
          </cell>
          <cell r="AA147">
            <v>-6.2783734183328554E-2</v>
          </cell>
        </row>
        <row r="148">
          <cell r="A148" t="str">
            <v>360</v>
          </cell>
          <cell r="B148" t="str">
            <v>PERCUTANEOUS CORONARY ATHERECTOMY WITH INTRALUMINAL DEVICE WITHOUT MCC</v>
          </cell>
          <cell r="C148">
            <v>39</v>
          </cell>
          <cell r="D148">
            <v>1</v>
          </cell>
          <cell r="E148">
            <v>109438.37</v>
          </cell>
          <cell r="F148">
            <v>34292.57</v>
          </cell>
          <cell r="G148">
            <v>2.36</v>
          </cell>
          <cell r="I148">
            <v>38</v>
          </cell>
          <cell r="J148">
            <v>106605.37</v>
          </cell>
          <cell r="K148">
            <v>29898.44</v>
          </cell>
          <cell r="L148">
            <v>2.3199999999999998</v>
          </cell>
          <cell r="M148">
            <v>1.28</v>
          </cell>
          <cell r="N148">
            <v>2.0099999999999998</v>
          </cell>
          <cell r="O148">
            <v>1</v>
          </cell>
          <cell r="P148">
            <v>2.5049999999999999</v>
          </cell>
          <cell r="Q148">
            <v>2.4655</v>
          </cell>
          <cell r="S148" t="str">
            <v>A</v>
          </cell>
          <cell r="T148">
            <v>3.6854</v>
          </cell>
          <cell r="V148" t="str">
            <v>A</v>
          </cell>
          <cell r="W148">
            <v>3.4365000000000001</v>
          </cell>
          <cell r="X148">
            <v>3.6078000000000001</v>
          </cell>
          <cell r="Y148">
            <v>-7.7599999999999891E-2</v>
          </cell>
          <cell r="Z148">
            <v>0.2488999999999999</v>
          </cell>
          <cell r="AA148">
            <v>7.2428342790629971E-2</v>
          </cell>
        </row>
        <row r="149">
          <cell r="A149" t="str">
            <v>357</v>
          </cell>
          <cell r="B149" t="str">
            <v>OTHER DIGESTIVE SYSTEM O.R. PROCEDURES WITH CC</v>
          </cell>
          <cell r="C149">
            <v>37</v>
          </cell>
          <cell r="D149">
            <v>1</v>
          </cell>
          <cell r="E149">
            <v>82669.440000000002</v>
          </cell>
          <cell r="F149">
            <v>53615.02</v>
          </cell>
          <cell r="G149">
            <v>4.6500000000000004</v>
          </cell>
          <cell r="I149">
            <v>36</v>
          </cell>
          <cell r="J149">
            <v>77848.789999999994</v>
          </cell>
          <cell r="K149">
            <v>45766.67</v>
          </cell>
          <cell r="L149">
            <v>4.6399999999999997</v>
          </cell>
          <cell r="M149">
            <v>3.23</v>
          </cell>
          <cell r="N149">
            <v>3.91</v>
          </cell>
          <cell r="O149">
            <v>1</v>
          </cell>
          <cell r="P149">
            <v>1.8292999999999999</v>
          </cell>
          <cell r="Q149">
            <v>1.8004</v>
          </cell>
          <cell r="S149" t="str">
            <v>A</v>
          </cell>
          <cell r="T149">
            <v>2.6911999999999998</v>
          </cell>
          <cell r="V149" t="str">
            <v>A</v>
          </cell>
          <cell r="W149">
            <v>2.5150999999999999</v>
          </cell>
          <cell r="X149">
            <v>2.6345000000000001</v>
          </cell>
          <cell r="Y149">
            <v>-5.6699999999999751E-2</v>
          </cell>
          <cell r="Z149">
            <v>0.17609999999999992</v>
          </cell>
          <cell r="AA149">
            <v>7.0017096735716253E-2</v>
          </cell>
        </row>
        <row r="150">
          <cell r="A150" t="str">
            <v>947</v>
          </cell>
          <cell r="B150" t="str">
            <v>SIGNS AND SYMPTOMS WITH MCC</v>
          </cell>
          <cell r="C150">
            <v>67</v>
          </cell>
          <cell r="D150">
            <v>4</v>
          </cell>
          <cell r="E150">
            <v>70278.210000000006</v>
          </cell>
          <cell r="F150">
            <v>114338.1</v>
          </cell>
          <cell r="G150">
            <v>9.64</v>
          </cell>
          <cell r="I150">
            <v>65</v>
          </cell>
          <cell r="J150">
            <v>53421.46</v>
          </cell>
          <cell r="K150">
            <v>61331.58</v>
          </cell>
          <cell r="L150">
            <v>7.42</v>
          </cell>
          <cell r="M150">
            <v>9.02</v>
          </cell>
          <cell r="N150">
            <v>4.3899999999999997</v>
          </cell>
          <cell r="O150">
            <v>1</v>
          </cell>
          <cell r="P150">
            <v>1.2553000000000001</v>
          </cell>
          <cell r="Q150">
            <v>1.2355</v>
          </cell>
          <cell r="S150" t="str">
            <v>A</v>
          </cell>
          <cell r="T150">
            <v>1.8468</v>
          </cell>
          <cell r="V150" t="str">
            <v>A</v>
          </cell>
          <cell r="W150">
            <v>1.6221000000000001</v>
          </cell>
          <cell r="X150">
            <v>1.8079000000000001</v>
          </cell>
          <cell r="Y150">
            <v>-3.8899999999999935E-2</v>
          </cell>
          <cell r="Z150">
            <v>0.2246999999999999</v>
          </cell>
          <cell r="AA150">
            <v>0.13852413538006281</v>
          </cell>
        </row>
        <row r="151">
          <cell r="A151" t="str">
            <v>656</v>
          </cell>
          <cell r="B151" t="str">
            <v>KIDNEY AND URETER PROCEDURES FOR NEOPLASM WITH MCC</v>
          </cell>
          <cell r="C151">
            <v>10</v>
          </cell>
          <cell r="D151">
            <v>0</v>
          </cell>
          <cell r="E151">
            <v>122946.25</v>
          </cell>
          <cell r="F151">
            <v>48233.86</v>
          </cell>
          <cell r="G151">
            <v>6.2</v>
          </cell>
          <cell r="I151">
            <v>10</v>
          </cell>
          <cell r="J151">
            <v>122946.25</v>
          </cell>
          <cell r="K151">
            <v>48233.86</v>
          </cell>
          <cell r="L151">
            <v>6.2</v>
          </cell>
          <cell r="M151">
            <v>6.14</v>
          </cell>
          <cell r="N151">
            <v>3.98</v>
          </cell>
          <cell r="O151">
            <v>1</v>
          </cell>
          <cell r="P151">
            <v>2.8889999999999998</v>
          </cell>
          <cell r="Q151">
            <v>2.8433999999999999</v>
          </cell>
          <cell r="S151" t="str">
            <v>A</v>
          </cell>
          <cell r="T151">
            <v>4.2503000000000002</v>
          </cell>
          <cell r="V151" t="str">
            <v>A</v>
          </cell>
          <cell r="W151">
            <v>3.9762</v>
          </cell>
          <cell r="X151">
            <v>4.1607000000000003</v>
          </cell>
          <cell r="Y151">
            <v>-8.9599999999999902E-2</v>
          </cell>
          <cell r="Z151">
            <v>0.27410000000000023</v>
          </cell>
          <cell r="AA151">
            <v>6.893516422715161E-2</v>
          </cell>
        </row>
        <row r="152">
          <cell r="A152" t="str">
            <v>098</v>
          </cell>
          <cell r="B152" t="str">
            <v>NON-BACTERIAL INFECTION OF NERVOUS SYSTEM EXCEPT VIRAL MENINGITIS WITH CC</v>
          </cell>
          <cell r="C152">
            <v>25</v>
          </cell>
          <cell r="D152">
            <v>3</v>
          </cell>
          <cell r="E152">
            <v>70473.42</v>
          </cell>
          <cell r="F152">
            <v>48828.62</v>
          </cell>
          <cell r="G152">
            <v>7.56</v>
          </cell>
          <cell r="I152">
            <v>23</v>
          </cell>
          <cell r="J152">
            <v>60985</v>
          </cell>
          <cell r="K152">
            <v>38173.82</v>
          </cell>
          <cell r="L152">
            <v>6.65</v>
          </cell>
          <cell r="M152">
            <v>4.1100000000000003</v>
          </cell>
          <cell r="N152">
            <v>5.41</v>
          </cell>
          <cell r="O152">
            <v>1</v>
          </cell>
          <cell r="P152">
            <v>1.4330000000000001</v>
          </cell>
          <cell r="Q152">
            <v>1.5625</v>
          </cell>
          <cell r="S152" t="str">
            <v>AP</v>
          </cell>
          <cell r="T152">
            <v>2.3355999999999999</v>
          </cell>
          <cell r="V152" t="str">
            <v>AP</v>
          </cell>
          <cell r="W152">
            <v>2.1768000000000001</v>
          </cell>
          <cell r="X152">
            <v>2.2864</v>
          </cell>
          <cell r="Y152">
            <v>-4.919999999999991E-2</v>
          </cell>
          <cell r="Z152">
            <v>0.15879999999999983</v>
          </cell>
          <cell r="AA152">
            <v>7.2951120911429537E-2</v>
          </cell>
        </row>
        <row r="153">
          <cell r="A153" t="str">
            <v>092</v>
          </cell>
          <cell r="B153" t="str">
            <v>OTHER DISORDERS OF NERVOUS SYSTEM WITH CC</v>
          </cell>
          <cell r="C153">
            <v>108</v>
          </cell>
          <cell r="D153">
            <v>7</v>
          </cell>
          <cell r="E153">
            <v>39255.72</v>
          </cell>
          <cell r="F153">
            <v>25689.64</v>
          </cell>
          <cell r="G153">
            <v>4.25</v>
          </cell>
          <cell r="I153">
            <v>107</v>
          </cell>
          <cell r="J153">
            <v>37775.949999999997</v>
          </cell>
          <cell r="K153">
            <v>20727.689999999999</v>
          </cell>
          <cell r="L153">
            <v>4.16</v>
          </cell>
          <cell r="M153">
            <v>4.5999999999999996</v>
          </cell>
          <cell r="N153">
            <v>2.87</v>
          </cell>
          <cell r="O153">
            <v>1</v>
          </cell>
          <cell r="P153">
            <v>0.88770000000000004</v>
          </cell>
          <cell r="Q153">
            <v>0.87370000000000003</v>
          </cell>
          <cell r="S153" t="str">
            <v>A</v>
          </cell>
          <cell r="T153">
            <v>1.306</v>
          </cell>
          <cell r="V153" t="str">
            <v>A</v>
          </cell>
          <cell r="W153">
            <v>1.2253000000000001</v>
          </cell>
          <cell r="X153">
            <v>1.2785</v>
          </cell>
          <cell r="Y153">
            <v>-2.750000000000008E-2</v>
          </cell>
          <cell r="Z153">
            <v>8.0699999999999994E-2</v>
          </cell>
          <cell r="AA153">
            <v>6.5861421692646693E-2</v>
          </cell>
        </row>
        <row r="154">
          <cell r="A154" t="str">
            <v>039</v>
          </cell>
          <cell r="B154" t="str">
            <v>EXTRACRANIAL PROCEDURES WITHOUT CC/MCC</v>
          </cell>
          <cell r="C154">
            <v>67</v>
          </cell>
          <cell r="D154">
            <v>0</v>
          </cell>
          <cell r="E154">
            <v>58530.33</v>
          </cell>
          <cell r="F154">
            <v>30877.74</v>
          </cell>
          <cell r="G154">
            <v>1.19</v>
          </cell>
          <cell r="I154">
            <v>66</v>
          </cell>
          <cell r="J154">
            <v>55626.79</v>
          </cell>
          <cell r="K154">
            <v>20075.689999999999</v>
          </cell>
          <cell r="L154">
            <v>1.2</v>
          </cell>
          <cell r="M154">
            <v>0.5</v>
          </cell>
          <cell r="N154">
            <v>1.1299999999999999</v>
          </cell>
          <cell r="O154">
            <v>1</v>
          </cell>
          <cell r="P154">
            <v>1.3070999999999999</v>
          </cell>
          <cell r="Q154">
            <v>1.2865</v>
          </cell>
          <cell r="S154" t="str">
            <v>A</v>
          </cell>
          <cell r="T154">
            <v>1.9231</v>
          </cell>
          <cell r="V154" t="str">
            <v>A</v>
          </cell>
          <cell r="W154">
            <v>1.8042</v>
          </cell>
          <cell r="X154">
            <v>1.8825000000000001</v>
          </cell>
          <cell r="Y154">
            <v>-4.0599999999999969E-2</v>
          </cell>
          <cell r="Z154">
            <v>0.11890000000000001</v>
          </cell>
          <cell r="AA154">
            <v>6.5901784724531648E-2</v>
          </cell>
        </row>
        <row r="155">
          <cell r="A155" t="str">
            <v>303</v>
          </cell>
          <cell r="B155" t="str">
            <v>ATHEROSCLEROSIS WITHOUT MCC</v>
          </cell>
          <cell r="C155">
            <v>99</v>
          </cell>
          <cell r="D155">
            <v>7</v>
          </cell>
          <cell r="E155">
            <v>27418.880000000001</v>
          </cell>
          <cell r="F155">
            <v>33632.51</v>
          </cell>
          <cell r="G155">
            <v>2.6</v>
          </cell>
          <cell r="I155">
            <v>97</v>
          </cell>
          <cell r="J155">
            <v>23450.54</v>
          </cell>
          <cell r="K155">
            <v>14286.47</v>
          </cell>
          <cell r="L155">
            <v>2.52</v>
          </cell>
          <cell r="M155">
            <v>1.81</v>
          </cell>
          <cell r="N155">
            <v>2.02</v>
          </cell>
          <cell r="O155">
            <v>1</v>
          </cell>
          <cell r="P155">
            <v>0.55100000000000005</v>
          </cell>
          <cell r="Q155">
            <v>0.5423</v>
          </cell>
          <cell r="S155" t="str">
            <v>A</v>
          </cell>
          <cell r="T155">
            <v>0.81059999999999999</v>
          </cell>
          <cell r="V155" t="str">
            <v>A</v>
          </cell>
          <cell r="W155">
            <v>0.76090000000000002</v>
          </cell>
          <cell r="X155">
            <v>0.79349999999999998</v>
          </cell>
          <cell r="Y155">
            <v>-1.7100000000000004E-2</v>
          </cell>
          <cell r="Z155">
            <v>4.9699999999999966E-2</v>
          </cell>
          <cell r="AA155">
            <v>6.5317387304507771E-2</v>
          </cell>
        </row>
        <row r="156">
          <cell r="A156" t="str">
            <v>983</v>
          </cell>
          <cell r="B156" t="str">
            <v>EXTENSIVE O.R. PROCEDURES UNRELATED TO PRINCIPAL DIAGNOSIS WITHOUT CC/MCC</v>
          </cell>
          <cell r="C156">
            <v>41</v>
          </cell>
          <cell r="D156">
            <v>1</v>
          </cell>
          <cell r="E156">
            <v>66013.149999999994</v>
          </cell>
          <cell r="F156">
            <v>54295.68</v>
          </cell>
          <cell r="G156">
            <v>2.83</v>
          </cell>
          <cell r="I156">
            <v>39</v>
          </cell>
          <cell r="J156">
            <v>56297</v>
          </cell>
          <cell r="K156">
            <v>33812.01</v>
          </cell>
          <cell r="L156">
            <v>2.77</v>
          </cell>
          <cell r="M156">
            <v>1.72</v>
          </cell>
          <cell r="N156">
            <v>2.34</v>
          </cell>
          <cell r="O156">
            <v>1</v>
          </cell>
          <cell r="P156">
            <v>1.3229</v>
          </cell>
          <cell r="Q156">
            <v>1.302</v>
          </cell>
          <cell r="S156" t="str">
            <v>A</v>
          </cell>
          <cell r="T156">
            <v>1.9461999999999999</v>
          </cell>
          <cell r="V156" t="str">
            <v>A</v>
          </cell>
          <cell r="W156">
            <v>1.8270999999999999</v>
          </cell>
          <cell r="X156">
            <v>1.9052</v>
          </cell>
          <cell r="Y156">
            <v>-4.0999999999999925E-2</v>
          </cell>
          <cell r="Z156">
            <v>0.11909999999999998</v>
          </cell>
          <cell r="AA156">
            <v>6.5185266268950784E-2</v>
          </cell>
        </row>
        <row r="157">
          <cell r="A157" t="str">
            <v>371</v>
          </cell>
          <cell r="B157" t="str">
            <v>MAJOR GASTROINTESTINAL DISORDERS AND PERITONEAL INFECTIONS WITH MCC</v>
          </cell>
          <cell r="C157">
            <v>70</v>
          </cell>
          <cell r="D157">
            <v>7</v>
          </cell>
          <cell r="E157">
            <v>52118.75</v>
          </cell>
          <cell r="F157">
            <v>35628.83</v>
          </cell>
          <cell r="G157">
            <v>7.4</v>
          </cell>
          <cell r="I157">
            <v>69</v>
          </cell>
          <cell r="J157">
            <v>49997.36</v>
          </cell>
          <cell r="K157">
            <v>31189.599999999999</v>
          </cell>
          <cell r="L157">
            <v>6.83</v>
          </cell>
          <cell r="M157">
            <v>4.62</v>
          </cell>
          <cell r="N157">
            <v>5.42</v>
          </cell>
          <cell r="O157">
            <v>1</v>
          </cell>
          <cell r="P157">
            <v>1.1748000000000001</v>
          </cell>
          <cell r="Q157">
            <v>1.1563000000000001</v>
          </cell>
          <cell r="S157" t="str">
            <v>A</v>
          </cell>
          <cell r="T157">
            <v>1.7283999999999999</v>
          </cell>
          <cell r="V157" t="str">
            <v>A</v>
          </cell>
          <cell r="W157">
            <v>1.623</v>
          </cell>
          <cell r="X157">
            <v>1.6919999999999999</v>
          </cell>
          <cell r="Y157">
            <v>-3.6399999999999988E-2</v>
          </cell>
          <cell r="Z157">
            <v>0.10539999999999994</v>
          </cell>
          <cell r="AA157">
            <v>6.4941466420209454E-2</v>
          </cell>
        </row>
        <row r="158">
          <cell r="A158" t="str">
            <v>438</v>
          </cell>
          <cell r="B158" t="str">
            <v>DISORDERS OF PANCREAS EXCEPT MALIGNANCY WITH MCC</v>
          </cell>
          <cell r="C158">
            <v>131</v>
          </cell>
          <cell r="D158">
            <v>9</v>
          </cell>
          <cell r="E158">
            <v>47614.25</v>
          </cell>
          <cell r="F158">
            <v>53888.33</v>
          </cell>
          <cell r="G158">
            <v>6.15</v>
          </cell>
          <cell r="I158">
            <v>129</v>
          </cell>
          <cell r="J158">
            <v>43024.21</v>
          </cell>
          <cell r="K158">
            <v>37827.279999999999</v>
          </cell>
          <cell r="L158">
            <v>5.64</v>
          </cell>
          <cell r="M158">
            <v>4.2</v>
          </cell>
          <cell r="N158">
            <v>4.46</v>
          </cell>
          <cell r="O158">
            <v>1</v>
          </cell>
          <cell r="P158">
            <v>1.0109999999999999</v>
          </cell>
          <cell r="Q158">
            <v>0.99509999999999998</v>
          </cell>
          <cell r="S158" t="str">
            <v>A</v>
          </cell>
          <cell r="T158">
            <v>1.4875</v>
          </cell>
          <cell r="V158" t="str">
            <v>A</v>
          </cell>
          <cell r="W158">
            <v>1.3971</v>
          </cell>
          <cell r="X158">
            <v>1.4560999999999999</v>
          </cell>
          <cell r="Y158">
            <v>-3.1400000000000095E-2</v>
          </cell>
          <cell r="Z158">
            <v>9.0400000000000036E-2</v>
          </cell>
          <cell r="AA158">
            <v>6.4705461312719231E-2</v>
          </cell>
        </row>
        <row r="159">
          <cell r="A159" t="str">
            <v>808</v>
          </cell>
          <cell r="B159" t="str">
            <v>MAJOR HEMATOLOGICAL AND IMMUNOLOGICAL DIAGNOSES EXCEPT SICKLE CELL CRISIS AND COAGULATION DISORDERS WITH MCC</v>
          </cell>
          <cell r="C159">
            <v>58</v>
          </cell>
          <cell r="D159">
            <v>2</v>
          </cell>
          <cell r="E159">
            <v>78979.95</v>
          </cell>
          <cell r="F159">
            <v>68789.77</v>
          </cell>
          <cell r="G159">
            <v>8.14</v>
          </cell>
          <cell r="I159">
            <v>58</v>
          </cell>
          <cell r="J159">
            <v>78979.95</v>
          </cell>
          <cell r="K159">
            <v>68789.77</v>
          </cell>
          <cell r="L159">
            <v>8.14</v>
          </cell>
          <cell r="M159">
            <v>5.68</v>
          </cell>
          <cell r="N159">
            <v>6.51</v>
          </cell>
          <cell r="O159">
            <v>1</v>
          </cell>
          <cell r="P159">
            <v>1.8559000000000001</v>
          </cell>
          <cell r="Q159">
            <v>1.8266</v>
          </cell>
          <cell r="S159" t="str">
            <v>A</v>
          </cell>
          <cell r="T159">
            <v>2.7303999999999999</v>
          </cell>
          <cell r="V159" t="str">
            <v>A</v>
          </cell>
          <cell r="W159">
            <v>2.5682</v>
          </cell>
          <cell r="X159">
            <v>2.6728999999999998</v>
          </cell>
          <cell r="Y159">
            <v>-5.7500000000000107E-2</v>
          </cell>
          <cell r="Z159">
            <v>0.1621999999999999</v>
          </cell>
          <cell r="AA159">
            <v>6.315707499415929E-2</v>
          </cell>
        </row>
        <row r="160">
          <cell r="A160" t="str">
            <v>186</v>
          </cell>
          <cell r="B160" t="str">
            <v>PLEURAL EFFUSION WITH MCC</v>
          </cell>
          <cell r="C160">
            <v>45</v>
          </cell>
          <cell r="D160">
            <v>4</v>
          </cell>
          <cell r="E160">
            <v>48173.32</v>
          </cell>
          <cell r="F160">
            <v>34731.01</v>
          </cell>
          <cell r="G160">
            <v>5.67</v>
          </cell>
          <cell r="I160">
            <v>43</v>
          </cell>
          <cell r="J160">
            <v>43473</v>
          </cell>
          <cell r="K160">
            <v>27085.77</v>
          </cell>
          <cell r="L160">
            <v>5</v>
          </cell>
          <cell r="M160">
            <v>2.77</v>
          </cell>
          <cell r="N160">
            <v>4.25</v>
          </cell>
          <cell r="O160">
            <v>1</v>
          </cell>
          <cell r="P160">
            <v>1.0215000000000001</v>
          </cell>
          <cell r="Q160">
            <v>1.0054000000000001</v>
          </cell>
          <cell r="S160" t="str">
            <v>A</v>
          </cell>
          <cell r="T160">
            <v>1.5028999999999999</v>
          </cell>
          <cell r="V160" t="str">
            <v>A</v>
          </cell>
          <cell r="W160">
            <v>1.4145000000000001</v>
          </cell>
          <cell r="X160">
            <v>1.4712000000000001</v>
          </cell>
          <cell r="Y160">
            <v>-3.1699999999999839E-2</v>
          </cell>
          <cell r="Z160">
            <v>8.8399999999999812E-2</v>
          </cell>
          <cell r="AA160">
            <v>6.2495581477553769E-2</v>
          </cell>
        </row>
        <row r="161">
          <cell r="A161" t="str">
            <v>286</v>
          </cell>
          <cell r="B161" t="str">
            <v>CIRCULATORY DISORDERS EXCEPT AMI, WITH CARDIAC CATHETERIZATION WITH MCC</v>
          </cell>
          <cell r="C161">
            <v>194</v>
          </cell>
          <cell r="D161">
            <v>11</v>
          </cell>
          <cell r="E161">
            <v>75454.649999999994</v>
          </cell>
          <cell r="F161">
            <v>43080.639999999999</v>
          </cell>
          <cell r="G161">
            <v>6.7</v>
          </cell>
          <cell r="I161">
            <v>191</v>
          </cell>
          <cell r="J161">
            <v>72316.44</v>
          </cell>
          <cell r="K161">
            <v>34822.14</v>
          </cell>
          <cell r="L161">
            <v>6.48</v>
          </cell>
          <cell r="M161">
            <v>4.22</v>
          </cell>
          <cell r="N161">
            <v>5.37</v>
          </cell>
          <cell r="O161">
            <v>1</v>
          </cell>
          <cell r="P161">
            <v>1.6993</v>
          </cell>
          <cell r="Q161">
            <v>1.6725000000000001</v>
          </cell>
          <cell r="S161" t="str">
            <v>A</v>
          </cell>
          <cell r="T161">
            <v>2.5001000000000002</v>
          </cell>
          <cell r="V161" t="str">
            <v>A</v>
          </cell>
          <cell r="W161">
            <v>2.3557999999999999</v>
          </cell>
          <cell r="X161">
            <v>2.4474</v>
          </cell>
          <cell r="Y161">
            <v>-5.2700000000000191E-2</v>
          </cell>
          <cell r="Z161">
            <v>0.14430000000000032</v>
          </cell>
          <cell r="AA161">
            <v>6.1253077510824483E-2</v>
          </cell>
        </row>
        <row r="162">
          <cell r="A162" t="str">
            <v>881</v>
          </cell>
          <cell r="B162" t="str">
            <v>DEPRESSIVE NEUROSES</v>
          </cell>
          <cell r="C162">
            <v>98</v>
          </cell>
          <cell r="D162">
            <v>7</v>
          </cell>
          <cell r="E162">
            <v>14466.63</v>
          </cell>
          <cell r="F162">
            <v>9126.9500000000007</v>
          </cell>
          <cell r="G162">
            <v>5.07</v>
          </cell>
          <cell r="I162">
            <v>95</v>
          </cell>
          <cell r="J162">
            <v>13407.32</v>
          </cell>
          <cell r="K162">
            <v>6976.18</v>
          </cell>
          <cell r="L162">
            <v>4.8499999999999996</v>
          </cell>
          <cell r="M162">
            <v>3.15</v>
          </cell>
          <cell r="N162">
            <v>3.86</v>
          </cell>
          <cell r="O162">
            <v>1</v>
          </cell>
          <cell r="P162">
            <v>0.315</v>
          </cell>
          <cell r="Q162">
            <v>0.31</v>
          </cell>
          <cell r="S162" t="str">
            <v>A</v>
          </cell>
          <cell r="T162">
            <v>0.46339999999999998</v>
          </cell>
          <cell r="V162" t="str">
            <v>A</v>
          </cell>
          <cell r="W162">
            <v>0.44650000000000001</v>
          </cell>
          <cell r="X162">
            <v>0.4536</v>
          </cell>
          <cell r="Y162">
            <v>-9.7999999999999754E-3</v>
          </cell>
          <cell r="Z162">
            <v>1.6899999999999971E-2</v>
          </cell>
          <cell r="AA162">
            <v>3.7849944008958497E-2</v>
          </cell>
        </row>
        <row r="163">
          <cell r="A163" t="str">
            <v>163</v>
          </cell>
          <cell r="B163" t="str">
            <v>MAJOR CHEST PROCEDURES WITH MCC</v>
          </cell>
          <cell r="C163">
            <v>143</v>
          </cell>
          <cell r="D163">
            <v>10</v>
          </cell>
          <cell r="E163">
            <v>142884.01999999999</v>
          </cell>
          <cell r="F163">
            <v>82322.38</v>
          </cell>
          <cell r="G163">
            <v>10.15</v>
          </cell>
          <cell r="I163">
            <v>139</v>
          </cell>
          <cell r="J163">
            <v>134890.84</v>
          </cell>
          <cell r="K163">
            <v>68407.64</v>
          </cell>
          <cell r="L163">
            <v>9.5</v>
          </cell>
          <cell r="M163">
            <v>7.46</v>
          </cell>
          <cell r="N163">
            <v>7.01</v>
          </cell>
          <cell r="O163">
            <v>1</v>
          </cell>
          <cell r="P163">
            <v>3.1697000000000002</v>
          </cell>
          <cell r="Q163">
            <v>3.1196999999999999</v>
          </cell>
          <cell r="S163" t="str">
            <v>A</v>
          </cell>
          <cell r="T163">
            <v>4.6632999999999996</v>
          </cell>
          <cell r="V163" t="str">
            <v>A</v>
          </cell>
          <cell r="W163">
            <v>4.3833000000000002</v>
          </cell>
          <cell r="X163">
            <v>4.5651000000000002</v>
          </cell>
          <cell r="Y163">
            <v>-9.8199999999999399E-2</v>
          </cell>
          <cell r="Z163">
            <v>0.27999999999999936</v>
          </cell>
          <cell r="AA163">
            <v>6.3878812766636858E-2</v>
          </cell>
        </row>
        <row r="164">
          <cell r="A164" t="str">
            <v>789</v>
          </cell>
          <cell r="B164" t="str">
            <v>NEONATES, DIED OR TRANSFERRED TO ANOTHER ACUTE CARE FACILITY</v>
          </cell>
          <cell r="C164">
            <v>301</v>
          </cell>
          <cell r="D164">
            <v>0</v>
          </cell>
          <cell r="E164">
            <v>6372.19</v>
          </cell>
          <cell r="F164">
            <v>7087.71</v>
          </cell>
          <cell r="G164">
            <v>1.7</v>
          </cell>
          <cell r="I164">
            <v>296</v>
          </cell>
          <cell r="J164">
            <v>5710.54</v>
          </cell>
          <cell r="K164">
            <v>4449.66</v>
          </cell>
          <cell r="L164">
            <v>1.56</v>
          </cell>
          <cell r="M164">
            <v>1.76</v>
          </cell>
          <cell r="N164">
            <v>1.27</v>
          </cell>
          <cell r="O164">
            <v>1</v>
          </cell>
          <cell r="P164">
            <v>0.13420000000000001</v>
          </cell>
          <cell r="Q164">
            <v>0.1321</v>
          </cell>
          <cell r="S164" t="str">
            <v>A</v>
          </cell>
          <cell r="T164">
            <v>0.19750000000000001</v>
          </cell>
          <cell r="V164" t="str">
            <v>A</v>
          </cell>
          <cell r="W164">
            <v>0.1862</v>
          </cell>
          <cell r="X164">
            <v>0.1933</v>
          </cell>
          <cell r="Y164">
            <v>-4.2000000000000093E-3</v>
          </cell>
          <cell r="Z164">
            <v>1.1300000000000004E-2</v>
          </cell>
          <cell r="AA164">
            <v>6.0687432867884021E-2</v>
          </cell>
        </row>
        <row r="165">
          <cell r="A165" t="str">
            <v>479</v>
          </cell>
          <cell r="B165" t="str">
            <v>BIOPSIES OF MUSCULOSKELETAL SYSTEM AND CONNECTIVE TISSUE WITHOUT CC/MCC</v>
          </cell>
          <cell r="C165">
            <v>16</v>
          </cell>
          <cell r="D165">
            <v>0</v>
          </cell>
          <cell r="E165">
            <v>64121.82</v>
          </cell>
          <cell r="F165">
            <v>33446.28</v>
          </cell>
          <cell r="G165">
            <v>4.5599999999999996</v>
          </cell>
          <cell r="I165">
            <v>15</v>
          </cell>
          <cell r="J165">
            <v>59612.93</v>
          </cell>
          <cell r="K165">
            <v>29460.99</v>
          </cell>
          <cell r="L165">
            <v>4.67</v>
          </cell>
          <cell r="M165">
            <v>2.91</v>
          </cell>
          <cell r="N165">
            <v>3.69</v>
          </cell>
          <cell r="O165">
            <v>1</v>
          </cell>
          <cell r="P165">
            <v>1.4008</v>
          </cell>
          <cell r="Q165">
            <v>1.3787</v>
          </cell>
          <cell r="S165" t="str">
            <v>A</v>
          </cell>
          <cell r="T165">
            <v>2.0609000000000002</v>
          </cell>
          <cell r="V165" t="str">
            <v>A</v>
          </cell>
          <cell r="W165">
            <v>1.9443999999999999</v>
          </cell>
          <cell r="X165">
            <v>2.0175000000000001</v>
          </cell>
          <cell r="Y165">
            <v>-4.3400000000000105E-2</v>
          </cell>
          <cell r="Z165">
            <v>0.11650000000000027</v>
          </cell>
          <cell r="AA165">
            <v>5.9915655214976486E-2</v>
          </cell>
        </row>
        <row r="166">
          <cell r="A166" t="str">
            <v>347</v>
          </cell>
          <cell r="B166" t="str">
            <v>ANAL AND STOMAL PROCEDURES WITH MCC</v>
          </cell>
          <cell r="C166">
            <v>7</v>
          </cell>
          <cell r="D166">
            <v>2</v>
          </cell>
          <cell r="E166">
            <v>154000.64000000001</v>
          </cell>
          <cell r="F166">
            <v>114593.76</v>
          </cell>
          <cell r="G166">
            <v>14.71</v>
          </cell>
          <cell r="I166">
            <v>6</v>
          </cell>
          <cell r="J166">
            <v>112423.67</v>
          </cell>
          <cell r="K166">
            <v>56743.63</v>
          </cell>
          <cell r="L166">
            <v>7.7</v>
          </cell>
          <cell r="M166">
            <v>10.8</v>
          </cell>
          <cell r="N166">
            <v>5.5</v>
          </cell>
          <cell r="O166">
            <v>0</v>
          </cell>
          <cell r="P166">
            <v>2.6417999999999999</v>
          </cell>
          <cell r="Q166">
            <v>2.3210999999999999</v>
          </cell>
          <cell r="S166" t="str">
            <v>M</v>
          </cell>
          <cell r="T166">
            <v>3.4695999999999998</v>
          </cell>
          <cell r="V166" t="str">
            <v>M</v>
          </cell>
          <cell r="W166">
            <v>3.5366</v>
          </cell>
          <cell r="X166">
            <v>3.3965000000000001</v>
          </cell>
          <cell r="Y166">
            <v>-7.3099999999999721E-2</v>
          </cell>
          <cell r="Z166">
            <v>-6.7000000000000171E-2</v>
          </cell>
          <cell r="AA166">
            <v>-1.8944749194141314E-2</v>
          </cell>
        </row>
        <row r="167">
          <cell r="A167" t="str">
            <v>333</v>
          </cell>
          <cell r="B167" t="str">
            <v>RECTAL RESECTION WITH CC</v>
          </cell>
          <cell r="C167">
            <v>5</v>
          </cell>
          <cell r="D167">
            <v>0</v>
          </cell>
          <cell r="E167">
            <v>126729.69</v>
          </cell>
          <cell r="F167">
            <v>40391.14</v>
          </cell>
          <cell r="G167">
            <v>5.2</v>
          </cell>
          <cell r="I167">
            <v>5</v>
          </cell>
          <cell r="J167">
            <v>126729.69</v>
          </cell>
          <cell r="K167">
            <v>40391.14</v>
          </cell>
          <cell r="L167">
            <v>4.2</v>
          </cell>
          <cell r="M167">
            <v>2.56</v>
          </cell>
          <cell r="N167">
            <v>3.3</v>
          </cell>
          <cell r="O167">
            <v>0</v>
          </cell>
          <cell r="P167">
            <v>2.9779</v>
          </cell>
          <cell r="Q167">
            <v>2.0945</v>
          </cell>
          <cell r="S167" t="str">
            <v>M</v>
          </cell>
          <cell r="T167">
            <v>3.1309</v>
          </cell>
          <cell r="V167" t="str">
            <v>M</v>
          </cell>
          <cell r="W167">
            <v>3.6082999999999998</v>
          </cell>
          <cell r="X167">
            <v>3.0649000000000002</v>
          </cell>
          <cell r="Y167">
            <v>-6.5999999999999837E-2</v>
          </cell>
          <cell r="Z167">
            <v>-0.47739999999999982</v>
          </cell>
          <cell r="AA167">
            <v>-0.13230607211152062</v>
          </cell>
        </row>
        <row r="168">
          <cell r="A168" t="str">
            <v>803</v>
          </cell>
          <cell r="B168" t="str">
            <v>OTHER O.R. PROCEDURES OF THE BLOOD AND BLOOD FORMING ORGANS WITH CC</v>
          </cell>
          <cell r="C168">
            <v>4</v>
          </cell>
          <cell r="D168">
            <v>0</v>
          </cell>
          <cell r="E168">
            <v>93363.3</v>
          </cell>
          <cell r="F168">
            <v>9991.73</v>
          </cell>
          <cell r="G168">
            <v>8.75</v>
          </cell>
          <cell r="I168">
            <v>4</v>
          </cell>
          <cell r="J168">
            <v>93363.3</v>
          </cell>
          <cell r="K168">
            <v>9991.73</v>
          </cell>
          <cell r="L168">
            <v>8.75</v>
          </cell>
          <cell r="M168">
            <v>3.34</v>
          </cell>
          <cell r="N168">
            <v>8.15</v>
          </cell>
          <cell r="O168">
            <v>1</v>
          </cell>
          <cell r="P168">
            <v>2.1939000000000002</v>
          </cell>
          <cell r="Q168">
            <v>2.1593</v>
          </cell>
          <cell r="S168" t="str">
            <v>A</v>
          </cell>
          <cell r="T168">
            <v>3.2277</v>
          </cell>
          <cell r="V168" t="str">
            <v>M</v>
          </cell>
          <cell r="W168">
            <v>2.8637000000000001</v>
          </cell>
          <cell r="X168">
            <v>3.1597</v>
          </cell>
          <cell r="Y168">
            <v>-6.800000000000006E-2</v>
          </cell>
          <cell r="Z168">
            <v>0.36399999999999988</v>
          </cell>
          <cell r="AA168">
            <v>0.12710828648252256</v>
          </cell>
        </row>
        <row r="169">
          <cell r="A169" t="str">
            <v>561</v>
          </cell>
          <cell r="B169" t="str">
            <v>AFTERCARE, MUSCULOSKELETAL SYSTEM AND CONNECTIVE TISSUE WITHOUT CC/MCC</v>
          </cell>
          <cell r="C169">
            <v>11</v>
          </cell>
          <cell r="D169">
            <v>0</v>
          </cell>
          <cell r="E169">
            <v>27297.32</v>
          </cell>
          <cell r="F169">
            <v>23632.48</v>
          </cell>
          <cell r="G169">
            <v>7.55</v>
          </cell>
          <cell r="I169">
            <v>10</v>
          </cell>
          <cell r="J169">
            <v>20149.25</v>
          </cell>
          <cell r="K169">
            <v>7231.82</v>
          </cell>
          <cell r="L169">
            <v>5.6</v>
          </cell>
          <cell r="M169">
            <v>5.55</v>
          </cell>
          <cell r="N169">
            <v>3.17</v>
          </cell>
          <cell r="O169">
            <v>1</v>
          </cell>
          <cell r="P169">
            <v>0.47349999999999998</v>
          </cell>
          <cell r="Q169">
            <v>0.46600000000000003</v>
          </cell>
          <cell r="S169" t="str">
            <v>A</v>
          </cell>
          <cell r="T169">
            <v>0.6966</v>
          </cell>
          <cell r="V169" t="str">
            <v>A</v>
          </cell>
          <cell r="W169">
            <v>0.65890000000000004</v>
          </cell>
          <cell r="X169">
            <v>0.68189999999999995</v>
          </cell>
          <cell r="Y169">
            <v>-1.4700000000000046E-2</v>
          </cell>
          <cell r="Z169">
            <v>3.7699999999999956E-2</v>
          </cell>
          <cell r="AA169">
            <v>5.7216573076339282E-2</v>
          </cell>
        </row>
        <row r="170">
          <cell r="A170" t="str">
            <v>424</v>
          </cell>
          <cell r="B170" t="str">
            <v>OTHER HEPATOBILIARY OR PANCREAS O.R. PROCEDURES WITH CC</v>
          </cell>
          <cell r="C170">
            <v>8</v>
          </cell>
          <cell r="D170">
            <v>0</v>
          </cell>
          <cell r="E170">
            <v>63597.38</v>
          </cell>
          <cell r="F170">
            <v>35072.1</v>
          </cell>
          <cell r="G170">
            <v>4.25</v>
          </cell>
          <cell r="I170">
            <v>8</v>
          </cell>
          <cell r="J170">
            <v>63597.38</v>
          </cell>
          <cell r="K170">
            <v>35072.1</v>
          </cell>
          <cell r="L170">
            <v>5.7</v>
          </cell>
          <cell r="M170">
            <v>2.95</v>
          </cell>
          <cell r="N170">
            <v>4.4000000000000004</v>
          </cell>
          <cell r="O170">
            <v>0</v>
          </cell>
          <cell r="P170">
            <v>1.4944</v>
          </cell>
          <cell r="Q170">
            <v>2.1244999999999998</v>
          </cell>
          <cell r="S170" t="str">
            <v>M</v>
          </cell>
          <cell r="T170">
            <v>3.1757</v>
          </cell>
          <cell r="V170" t="str">
            <v>M</v>
          </cell>
          <cell r="W170">
            <v>3.3706</v>
          </cell>
          <cell r="X170">
            <v>3.1088</v>
          </cell>
          <cell r="Y170">
            <v>-6.6899999999999959E-2</v>
          </cell>
          <cell r="Z170">
            <v>-0.19490000000000007</v>
          </cell>
          <cell r="AA170">
            <v>-5.7823532902153939E-2</v>
          </cell>
        </row>
        <row r="171">
          <cell r="A171" t="str">
            <v>207</v>
          </cell>
          <cell r="B171" t="str">
            <v>RESPIRATORY SYSTEM DIAGNOSIS WITH VENTILATOR SUPPORT &gt;96 HOURS</v>
          </cell>
          <cell r="C171">
            <v>127</v>
          </cell>
          <cell r="D171">
            <v>18</v>
          </cell>
          <cell r="E171">
            <v>217689.46</v>
          </cell>
          <cell r="F171">
            <v>141662.24</v>
          </cell>
          <cell r="G171">
            <v>16.02</v>
          </cell>
          <cell r="I171">
            <v>125</v>
          </cell>
          <cell r="J171">
            <v>207320.22</v>
          </cell>
          <cell r="K171">
            <v>115252.37</v>
          </cell>
          <cell r="L171">
            <v>15.54</v>
          </cell>
          <cell r="M171">
            <v>8.85</v>
          </cell>
          <cell r="N171">
            <v>13.52</v>
          </cell>
          <cell r="O171">
            <v>1</v>
          </cell>
          <cell r="P171">
            <v>4.8716999999999997</v>
          </cell>
          <cell r="Q171">
            <v>4.7948000000000004</v>
          </cell>
          <cell r="S171" t="str">
            <v>A</v>
          </cell>
          <cell r="T171">
            <v>7.1673</v>
          </cell>
          <cell r="V171" t="str">
            <v>A</v>
          </cell>
          <cell r="W171">
            <v>6.58</v>
          </cell>
          <cell r="X171">
            <v>7.0162000000000004</v>
          </cell>
          <cell r="Y171">
            <v>-0.15109999999999957</v>
          </cell>
          <cell r="Z171">
            <v>0.58729999999999993</v>
          </cell>
          <cell r="AA171">
            <v>8.9255319148936155E-2</v>
          </cell>
        </row>
        <row r="172">
          <cell r="A172" t="str">
            <v>477</v>
          </cell>
          <cell r="B172" t="str">
            <v>BIOPSIES OF MUSCULOSKELETAL SYSTEM AND CONNECTIVE TISSUE WITH MCC OR INSERTION OF ANTIBIOTIC-ELUTING BONE VOID FILLER</v>
          </cell>
          <cell r="C172">
            <v>26</v>
          </cell>
          <cell r="D172">
            <v>6</v>
          </cell>
          <cell r="E172">
            <v>125520.02</v>
          </cell>
          <cell r="F172">
            <v>136088.63</v>
          </cell>
          <cell r="G172">
            <v>18.309999999999999</v>
          </cell>
          <cell r="I172">
            <v>25</v>
          </cell>
          <cell r="J172">
            <v>101482.62</v>
          </cell>
          <cell r="K172">
            <v>65101.52</v>
          </cell>
          <cell r="L172">
            <v>14.48</v>
          </cell>
          <cell r="M172">
            <v>11.01</v>
          </cell>
          <cell r="N172">
            <v>11.79</v>
          </cell>
          <cell r="O172">
            <v>1</v>
          </cell>
          <cell r="P172">
            <v>2.3847</v>
          </cell>
          <cell r="Q172">
            <v>2.3471000000000002</v>
          </cell>
          <cell r="S172" t="str">
            <v>A</v>
          </cell>
          <cell r="T172">
            <v>3.5084</v>
          </cell>
          <cell r="V172" t="str">
            <v>A</v>
          </cell>
          <cell r="W172">
            <v>3.3237999999999999</v>
          </cell>
          <cell r="X172">
            <v>3.4344999999999999</v>
          </cell>
          <cell r="Y172">
            <v>-7.3900000000000077E-2</v>
          </cell>
          <cell r="Z172">
            <v>0.1846000000000001</v>
          </cell>
          <cell r="AA172">
            <v>5.5538841085504574E-2</v>
          </cell>
        </row>
        <row r="173">
          <cell r="A173" t="str">
            <v>505</v>
          </cell>
          <cell r="B173" t="str">
            <v>FOOT PROCEDURES WITHOUT CC/MCC</v>
          </cell>
          <cell r="C173">
            <v>16</v>
          </cell>
          <cell r="D173">
            <v>0</v>
          </cell>
          <cell r="E173">
            <v>54402.65</v>
          </cell>
          <cell r="F173">
            <v>47136.36</v>
          </cell>
          <cell r="G173">
            <v>4.4400000000000004</v>
          </cell>
          <cell r="I173">
            <v>15</v>
          </cell>
          <cell r="J173">
            <v>42907.12</v>
          </cell>
          <cell r="K173">
            <v>15987.6</v>
          </cell>
          <cell r="L173">
            <v>4.07</v>
          </cell>
          <cell r="M173">
            <v>2.29</v>
          </cell>
          <cell r="N173">
            <v>3.38</v>
          </cell>
          <cell r="O173">
            <v>1</v>
          </cell>
          <cell r="P173">
            <v>1.0082</v>
          </cell>
          <cell r="Q173">
            <v>0.99229999999999996</v>
          </cell>
          <cell r="S173" t="str">
            <v>A</v>
          </cell>
          <cell r="T173">
            <v>1.4833000000000001</v>
          </cell>
          <cell r="V173" t="str">
            <v>A</v>
          </cell>
          <cell r="W173">
            <v>1.4068000000000001</v>
          </cell>
          <cell r="X173">
            <v>1.452</v>
          </cell>
          <cell r="Y173">
            <v>-3.1300000000000106E-2</v>
          </cell>
          <cell r="Z173">
            <v>7.6500000000000012E-2</v>
          </cell>
          <cell r="AA173">
            <v>5.4378731873756046E-2</v>
          </cell>
        </row>
        <row r="174">
          <cell r="A174" t="str">
            <v>417</v>
          </cell>
          <cell r="B174" t="str">
            <v>LAPAROSCOPIC CHOLECYSTECTOMY WITHOUT C.D.E. WITH MCC</v>
          </cell>
          <cell r="C174">
            <v>96</v>
          </cell>
          <cell r="D174">
            <v>2</v>
          </cell>
          <cell r="E174">
            <v>76056.83</v>
          </cell>
          <cell r="F174">
            <v>37293.01</v>
          </cell>
          <cell r="G174">
            <v>4.95</v>
          </cell>
          <cell r="I174">
            <v>95</v>
          </cell>
          <cell r="J174">
            <v>74653.440000000002</v>
          </cell>
          <cell r="K174">
            <v>34875.980000000003</v>
          </cell>
          <cell r="L174">
            <v>4.95</v>
          </cell>
          <cell r="M174">
            <v>3.31</v>
          </cell>
          <cell r="N174">
            <v>4.0199999999999996</v>
          </cell>
          <cell r="O174">
            <v>1</v>
          </cell>
          <cell r="P174">
            <v>1.7542</v>
          </cell>
          <cell r="Q174">
            <v>1.7264999999999999</v>
          </cell>
          <cell r="S174" t="str">
            <v>A</v>
          </cell>
          <cell r="T174">
            <v>2.5808</v>
          </cell>
          <cell r="V174" t="str">
            <v>A</v>
          </cell>
          <cell r="W174">
            <v>2.4481000000000002</v>
          </cell>
          <cell r="X174">
            <v>2.5264000000000002</v>
          </cell>
          <cell r="Y174">
            <v>-5.4399999999999782E-2</v>
          </cell>
          <cell r="Z174">
            <v>0.13269999999999982</v>
          </cell>
          <cell r="AA174">
            <v>5.4205302070993756E-2</v>
          </cell>
        </row>
        <row r="175">
          <cell r="A175" t="str">
            <v>693</v>
          </cell>
          <cell r="B175" t="str">
            <v>URINARY STONES WITH MCC</v>
          </cell>
          <cell r="C175">
            <v>8</v>
          </cell>
          <cell r="D175">
            <v>0</v>
          </cell>
          <cell r="E175">
            <v>50884.79</v>
          </cell>
          <cell r="F175">
            <v>65474.76</v>
          </cell>
          <cell r="G175">
            <v>6.88</v>
          </cell>
          <cell r="I175">
            <v>7</v>
          </cell>
          <cell r="J175">
            <v>28645.119999999999</v>
          </cell>
          <cell r="K175">
            <v>30700.82</v>
          </cell>
          <cell r="L175">
            <v>5.0999999999999996</v>
          </cell>
          <cell r="M175">
            <v>3.38</v>
          </cell>
          <cell r="N175">
            <v>3.6</v>
          </cell>
          <cell r="O175">
            <v>0</v>
          </cell>
          <cell r="P175">
            <v>0.67310000000000003</v>
          </cell>
          <cell r="Q175">
            <v>1.2947</v>
          </cell>
          <cell r="S175" t="str">
            <v>M</v>
          </cell>
          <cell r="T175">
            <v>1.9353</v>
          </cell>
          <cell r="V175" t="str">
            <v>M</v>
          </cell>
          <cell r="W175">
            <v>2.0712000000000002</v>
          </cell>
          <cell r="X175">
            <v>1.8945000000000001</v>
          </cell>
          <cell r="Y175">
            <v>-4.0799999999999947E-2</v>
          </cell>
          <cell r="Z175">
            <v>-0.13590000000000013</v>
          </cell>
          <cell r="AA175">
            <v>-6.5614136732329145E-2</v>
          </cell>
        </row>
        <row r="176">
          <cell r="A176" t="str">
            <v>302</v>
          </cell>
          <cell r="B176" t="str">
            <v>ATHEROSCLEROSIS WITH MCC</v>
          </cell>
          <cell r="C176">
            <v>18</v>
          </cell>
          <cell r="D176">
            <v>0</v>
          </cell>
          <cell r="E176">
            <v>53805.41</v>
          </cell>
          <cell r="F176">
            <v>66136.3</v>
          </cell>
          <cell r="G176">
            <v>4.28</v>
          </cell>
          <cell r="I176">
            <v>17</v>
          </cell>
          <cell r="J176">
            <v>38299.910000000003</v>
          </cell>
          <cell r="K176">
            <v>17427.95</v>
          </cell>
          <cell r="L176">
            <v>4</v>
          </cell>
          <cell r="M176">
            <v>2.2999999999999998</v>
          </cell>
          <cell r="N176">
            <v>3.47</v>
          </cell>
          <cell r="O176">
            <v>1</v>
          </cell>
          <cell r="P176">
            <v>0.9</v>
          </cell>
          <cell r="Q176">
            <v>0.88580000000000003</v>
          </cell>
          <cell r="S176" t="str">
            <v>A</v>
          </cell>
          <cell r="T176">
            <v>1.3241000000000001</v>
          </cell>
          <cell r="V176" t="str">
            <v>A</v>
          </cell>
          <cell r="W176">
            <v>1.2584</v>
          </cell>
          <cell r="X176">
            <v>1.2962</v>
          </cell>
          <cell r="Y176">
            <v>-2.7900000000000036E-2</v>
          </cell>
          <cell r="Z176">
            <v>6.5700000000000092E-2</v>
          </cell>
          <cell r="AA176">
            <v>5.2209154481881827E-2</v>
          </cell>
        </row>
        <row r="177">
          <cell r="A177" t="str">
            <v>627</v>
          </cell>
          <cell r="B177" t="str">
            <v>THYROID, PARATHYROID AND THYROGLOSSAL PROCEDURES WITHOUT CC/MCC</v>
          </cell>
          <cell r="C177">
            <v>24</v>
          </cell>
          <cell r="D177">
            <v>0</v>
          </cell>
          <cell r="E177">
            <v>56110.28</v>
          </cell>
          <cell r="F177">
            <v>54675.46</v>
          </cell>
          <cell r="G177">
            <v>1.54</v>
          </cell>
          <cell r="I177">
            <v>22</v>
          </cell>
          <cell r="J177">
            <v>40792.089999999997</v>
          </cell>
          <cell r="K177">
            <v>15910.37</v>
          </cell>
          <cell r="L177">
            <v>1.41</v>
          </cell>
          <cell r="M177">
            <v>1.3</v>
          </cell>
          <cell r="N177">
            <v>1.19</v>
          </cell>
          <cell r="O177">
            <v>1</v>
          </cell>
          <cell r="P177">
            <v>0.95850000000000002</v>
          </cell>
          <cell r="Q177">
            <v>0.94340000000000002</v>
          </cell>
          <cell r="S177" t="str">
            <v>A</v>
          </cell>
          <cell r="T177">
            <v>1.4101999999999999</v>
          </cell>
          <cell r="V177" t="str">
            <v>A</v>
          </cell>
          <cell r="W177">
            <v>1.3408</v>
          </cell>
          <cell r="X177">
            <v>1.3805000000000001</v>
          </cell>
          <cell r="Y177">
            <v>-2.9699999999999838E-2</v>
          </cell>
          <cell r="Z177">
            <v>6.9399999999999906E-2</v>
          </cell>
          <cell r="AA177">
            <v>5.1760143198090622E-2</v>
          </cell>
        </row>
        <row r="178">
          <cell r="A178" t="str">
            <v>140</v>
          </cell>
          <cell r="B178" t="str">
            <v>MAJOR HEAD AND NECK PROCEDURES WITH MCC</v>
          </cell>
          <cell r="C178">
            <v>12</v>
          </cell>
          <cell r="D178">
            <v>1</v>
          </cell>
          <cell r="E178">
            <v>190350.3</v>
          </cell>
          <cell r="F178">
            <v>112739.84</v>
          </cell>
          <cell r="G178">
            <v>8.08</v>
          </cell>
          <cell r="I178">
            <v>11</v>
          </cell>
          <cell r="J178">
            <v>169334.75</v>
          </cell>
          <cell r="K178">
            <v>92552.23</v>
          </cell>
          <cell r="L178">
            <v>6.09</v>
          </cell>
          <cell r="M178">
            <v>3.37</v>
          </cell>
          <cell r="N178">
            <v>5.29</v>
          </cell>
          <cell r="O178">
            <v>1</v>
          </cell>
          <cell r="P178">
            <v>3.9790999999999999</v>
          </cell>
          <cell r="Q178">
            <v>3.9163000000000001</v>
          </cell>
          <cell r="S178" t="str">
            <v>A</v>
          </cell>
          <cell r="T178">
            <v>5.8540999999999999</v>
          </cell>
          <cell r="V178" t="str">
            <v>A</v>
          </cell>
          <cell r="W178">
            <v>5.5663999999999998</v>
          </cell>
          <cell r="X178">
            <v>5.7306999999999997</v>
          </cell>
          <cell r="Y178">
            <v>-0.12340000000000018</v>
          </cell>
          <cell r="Z178">
            <v>0.28770000000000007</v>
          </cell>
          <cell r="AA178">
            <v>5.1685110663983916E-2</v>
          </cell>
        </row>
        <row r="179">
          <cell r="A179" t="str">
            <v>328</v>
          </cell>
          <cell r="B179" t="str">
            <v>STOMACH, ESOPHAGEAL AND DUODENAL PROCEDURES WITHOUT CC/MCC</v>
          </cell>
          <cell r="C179">
            <v>75</v>
          </cell>
          <cell r="D179">
            <v>0</v>
          </cell>
          <cell r="E179">
            <v>67880.89</v>
          </cell>
          <cell r="F179">
            <v>33303.47</v>
          </cell>
          <cell r="G179">
            <v>2.2799999999999998</v>
          </cell>
          <cell r="I179">
            <v>74</v>
          </cell>
          <cell r="J179">
            <v>66300.960000000006</v>
          </cell>
          <cell r="K179">
            <v>30608.74</v>
          </cell>
          <cell r="L179">
            <v>2.2000000000000002</v>
          </cell>
          <cell r="M179">
            <v>1.9</v>
          </cell>
          <cell r="N179">
            <v>1.69</v>
          </cell>
          <cell r="O179">
            <v>1</v>
          </cell>
          <cell r="P179">
            <v>1.5580000000000001</v>
          </cell>
          <cell r="Q179">
            <v>1.5334000000000001</v>
          </cell>
          <cell r="S179" t="str">
            <v>A</v>
          </cell>
          <cell r="T179">
            <v>2.2921</v>
          </cell>
          <cell r="V179" t="str">
            <v>A</v>
          </cell>
          <cell r="W179">
            <v>2.1821000000000002</v>
          </cell>
          <cell r="X179">
            <v>2.2437999999999998</v>
          </cell>
          <cell r="Y179">
            <v>-4.8300000000000232E-2</v>
          </cell>
          <cell r="Z179">
            <v>0.10999999999999988</v>
          </cell>
          <cell r="AA179">
            <v>5.0410155354933261E-2</v>
          </cell>
        </row>
        <row r="180">
          <cell r="A180" t="str">
            <v>473</v>
          </cell>
          <cell r="B180" t="str">
            <v>CERVICAL SPINAL FUSION WITHOUT CC/MCC</v>
          </cell>
          <cell r="C180">
            <v>41</v>
          </cell>
          <cell r="D180">
            <v>0</v>
          </cell>
          <cell r="E180">
            <v>95665.91</v>
          </cell>
          <cell r="F180">
            <v>48225.47</v>
          </cell>
          <cell r="G180">
            <v>2.3199999999999998</v>
          </cell>
          <cell r="I180">
            <v>40</v>
          </cell>
          <cell r="J180">
            <v>90109.1</v>
          </cell>
          <cell r="K180">
            <v>33434</v>
          </cell>
          <cell r="L180">
            <v>2.23</v>
          </cell>
          <cell r="M180">
            <v>2.08</v>
          </cell>
          <cell r="N180">
            <v>1.69</v>
          </cell>
          <cell r="O180">
            <v>1</v>
          </cell>
          <cell r="P180">
            <v>2.1173999999999999</v>
          </cell>
          <cell r="Q180">
            <v>2.0840000000000001</v>
          </cell>
          <cell r="S180" t="str">
            <v>A</v>
          </cell>
          <cell r="T180">
            <v>3.1152000000000002</v>
          </cell>
          <cell r="V180" t="str">
            <v>A</v>
          </cell>
          <cell r="W180">
            <v>2.9687000000000001</v>
          </cell>
          <cell r="X180">
            <v>3.0495000000000001</v>
          </cell>
          <cell r="Y180">
            <v>-6.5700000000000092E-2</v>
          </cell>
          <cell r="Z180">
            <v>0.14650000000000007</v>
          </cell>
          <cell r="AA180">
            <v>4.9348199548624003E-2</v>
          </cell>
        </row>
        <row r="181">
          <cell r="A181" t="str">
            <v>100</v>
          </cell>
          <cell r="B181" t="str">
            <v>SEIZURES WITH MCC</v>
          </cell>
          <cell r="C181">
            <v>307</v>
          </cell>
          <cell r="D181">
            <v>25</v>
          </cell>
          <cell r="E181">
            <v>50820.28</v>
          </cell>
          <cell r="F181">
            <v>49082.14</v>
          </cell>
          <cell r="G181">
            <v>5.32</v>
          </cell>
          <cell r="I181">
            <v>300</v>
          </cell>
          <cell r="J181">
            <v>45319.26</v>
          </cell>
          <cell r="K181">
            <v>31990.05</v>
          </cell>
          <cell r="L181">
            <v>4.58</v>
          </cell>
          <cell r="M181">
            <v>4.97</v>
          </cell>
          <cell r="N181">
            <v>3.35</v>
          </cell>
          <cell r="O181">
            <v>1</v>
          </cell>
          <cell r="P181">
            <v>1.0649</v>
          </cell>
          <cell r="Q181">
            <v>1.0481</v>
          </cell>
          <cell r="S181" t="str">
            <v>A</v>
          </cell>
          <cell r="T181">
            <v>1.5667</v>
          </cell>
          <cell r="V181" t="str">
            <v>A</v>
          </cell>
          <cell r="W181">
            <v>1.4954000000000001</v>
          </cell>
          <cell r="X181">
            <v>1.5337000000000001</v>
          </cell>
          <cell r="Y181">
            <v>-3.2999999999999918E-2</v>
          </cell>
          <cell r="Z181">
            <v>7.1299999999999919E-2</v>
          </cell>
          <cell r="AA181">
            <v>4.7679550621907124E-2</v>
          </cell>
        </row>
        <row r="182">
          <cell r="A182" t="str">
            <v>982</v>
          </cell>
          <cell r="B182" t="str">
            <v>EXTENSIVE O.R. PROCEDURES UNRELATED TO PRINCIPAL DIAGNOSIS WITH CC</v>
          </cell>
          <cell r="C182">
            <v>109</v>
          </cell>
          <cell r="D182">
            <v>2</v>
          </cell>
          <cell r="E182">
            <v>89758.53</v>
          </cell>
          <cell r="F182">
            <v>68194.98</v>
          </cell>
          <cell r="G182">
            <v>6.45</v>
          </cell>
          <cell r="I182">
            <v>107</v>
          </cell>
          <cell r="J182">
            <v>83747.520000000004</v>
          </cell>
          <cell r="K182">
            <v>51928.23</v>
          </cell>
          <cell r="L182">
            <v>5.94</v>
          </cell>
          <cell r="M182">
            <v>5.23</v>
          </cell>
          <cell r="N182">
            <v>4.58</v>
          </cell>
          <cell r="O182">
            <v>1</v>
          </cell>
          <cell r="P182">
            <v>1.9679</v>
          </cell>
          <cell r="Q182">
            <v>1.9369000000000001</v>
          </cell>
          <cell r="S182" t="str">
            <v>A</v>
          </cell>
          <cell r="T182">
            <v>2.8953000000000002</v>
          </cell>
          <cell r="V182" t="str">
            <v>A</v>
          </cell>
          <cell r="W182">
            <v>2.7646000000000002</v>
          </cell>
          <cell r="X182">
            <v>2.8342999999999998</v>
          </cell>
          <cell r="Y182">
            <v>-6.1000000000000387E-2</v>
          </cell>
          <cell r="Z182">
            <v>0.13070000000000004</v>
          </cell>
          <cell r="AA182">
            <v>4.7276278665991475E-2</v>
          </cell>
        </row>
        <row r="183">
          <cell r="A183" t="str">
            <v>846</v>
          </cell>
          <cell r="B183" t="str">
            <v>CHEMOTHERAPY WITHOUT ACUTE LEUKEMIA AS SECONDARY DIAGNOSIS WITH MCC</v>
          </cell>
          <cell r="C183">
            <v>47</v>
          </cell>
          <cell r="D183">
            <v>1</v>
          </cell>
          <cell r="E183">
            <v>78689.19</v>
          </cell>
          <cell r="F183">
            <v>119705.38</v>
          </cell>
          <cell r="G183">
            <v>6.06</v>
          </cell>
          <cell r="I183">
            <v>44</v>
          </cell>
          <cell r="J183">
            <v>52564.68</v>
          </cell>
          <cell r="K183">
            <v>67039.41</v>
          </cell>
          <cell r="L183">
            <v>6.07</v>
          </cell>
          <cell r="M183">
            <v>7.79</v>
          </cell>
          <cell r="N183">
            <v>4.43</v>
          </cell>
          <cell r="O183">
            <v>1</v>
          </cell>
          <cell r="P183">
            <v>1.2352000000000001</v>
          </cell>
          <cell r="Q183">
            <v>1.2157</v>
          </cell>
          <cell r="S183" t="str">
            <v>A</v>
          </cell>
          <cell r="T183">
            <v>1.8171999999999999</v>
          </cell>
          <cell r="V183" t="str">
            <v>A</v>
          </cell>
          <cell r="W183">
            <v>1.7353000000000001</v>
          </cell>
          <cell r="X183">
            <v>1.7788999999999999</v>
          </cell>
          <cell r="Y183">
            <v>-3.8300000000000001E-2</v>
          </cell>
          <cell r="Z183">
            <v>8.1899999999999862E-2</v>
          </cell>
          <cell r="AA183">
            <v>4.7196450181524727E-2</v>
          </cell>
        </row>
        <row r="184">
          <cell r="A184" t="str">
            <v>547</v>
          </cell>
          <cell r="B184" t="str">
            <v>CONNECTIVE TISSUE DISORDERS WITHOUT CC/MCC</v>
          </cell>
          <cell r="C184">
            <v>11</v>
          </cell>
          <cell r="D184">
            <v>0</v>
          </cell>
          <cell r="E184">
            <v>33437.629999999997</v>
          </cell>
          <cell r="F184">
            <v>32756.81</v>
          </cell>
          <cell r="G184">
            <v>3.64</v>
          </cell>
          <cell r="I184">
            <v>10</v>
          </cell>
          <cell r="J184">
            <v>24670.18</v>
          </cell>
          <cell r="K184">
            <v>18296.45</v>
          </cell>
          <cell r="L184">
            <v>3.2</v>
          </cell>
          <cell r="M184">
            <v>2.36</v>
          </cell>
          <cell r="N184">
            <v>2.38</v>
          </cell>
          <cell r="O184">
            <v>1</v>
          </cell>
          <cell r="P184">
            <v>0.57969999999999999</v>
          </cell>
          <cell r="Q184">
            <v>0.5706</v>
          </cell>
          <cell r="S184" t="str">
            <v>A</v>
          </cell>
          <cell r="T184">
            <v>0.85289999999999999</v>
          </cell>
          <cell r="V184" t="str">
            <v>A</v>
          </cell>
          <cell r="W184">
            <v>0.8145</v>
          </cell>
          <cell r="X184">
            <v>0.83499999999999996</v>
          </cell>
          <cell r="Y184">
            <v>-1.7900000000000027E-2</v>
          </cell>
          <cell r="Z184">
            <v>3.839999999999999E-2</v>
          </cell>
          <cell r="AA184">
            <v>4.7145488029465915E-2</v>
          </cell>
        </row>
        <row r="185">
          <cell r="A185" t="str">
            <v>178</v>
          </cell>
          <cell r="B185" t="str">
            <v>RESPIRATORY INFECTIONS AND INFLAMMATIONS WITH CC</v>
          </cell>
          <cell r="C185">
            <v>148</v>
          </cell>
          <cell r="D185">
            <v>8</v>
          </cell>
          <cell r="E185">
            <v>34522.080000000002</v>
          </cell>
          <cell r="F185">
            <v>23428.560000000001</v>
          </cell>
          <cell r="G185">
            <v>4.46</v>
          </cell>
          <cell r="I185">
            <v>145</v>
          </cell>
          <cell r="J185">
            <v>32842.32</v>
          </cell>
          <cell r="K185">
            <v>20519.27</v>
          </cell>
          <cell r="L185">
            <v>4.28</v>
          </cell>
          <cell r="M185">
            <v>2.76</v>
          </cell>
          <cell r="N185">
            <v>3.47</v>
          </cell>
          <cell r="O185">
            <v>1</v>
          </cell>
          <cell r="P185">
            <v>0.77170000000000005</v>
          </cell>
          <cell r="Q185">
            <v>0.75949999999999995</v>
          </cell>
          <cell r="S185" t="str">
            <v>A</v>
          </cell>
          <cell r="T185">
            <v>1.1353</v>
          </cell>
          <cell r="V185" t="str">
            <v>A</v>
          </cell>
          <cell r="W185">
            <v>1.0854999999999999</v>
          </cell>
          <cell r="X185">
            <v>1.1113999999999999</v>
          </cell>
          <cell r="Y185">
            <v>-2.3900000000000032E-2</v>
          </cell>
          <cell r="Z185">
            <v>4.9800000000000066E-2</v>
          </cell>
          <cell r="AA185">
            <v>4.5877475817595645E-2</v>
          </cell>
        </row>
        <row r="186">
          <cell r="A186" t="str">
            <v>033</v>
          </cell>
          <cell r="B186" t="str">
            <v>VENTRICULAR SHUNT PROCEDURES WITHOUT CC/MCC</v>
          </cell>
          <cell r="C186">
            <v>14</v>
          </cell>
          <cell r="D186">
            <v>1</v>
          </cell>
          <cell r="E186">
            <v>56076.21</v>
          </cell>
          <cell r="F186">
            <v>18638.939999999999</v>
          </cell>
          <cell r="G186">
            <v>1.57</v>
          </cell>
          <cell r="I186">
            <v>14</v>
          </cell>
          <cell r="J186">
            <v>56076.21</v>
          </cell>
          <cell r="K186">
            <v>18638.939999999999</v>
          </cell>
          <cell r="L186">
            <v>1.57</v>
          </cell>
          <cell r="M186">
            <v>0.9</v>
          </cell>
          <cell r="N186">
            <v>1.39</v>
          </cell>
          <cell r="O186">
            <v>1</v>
          </cell>
          <cell r="P186">
            <v>1.3177000000000001</v>
          </cell>
          <cell r="Q186">
            <v>1.0895999999999999</v>
          </cell>
          <cell r="S186" t="str">
            <v>AO</v>
          </cell>
          <cell r="T186">
            <v>1.6287</v>
          </cell>
          <cell r="V186" t="str">
            <v>AP</v>
          </cell>
          <cell r="W186">
            <v>1.4361999999999999</v>
          </cell>
          <cell r="X186">
            <v>1.5944</v>
          </cell>
          <cell r="Y186">
            <v>-3.4299999999999997E-2</v>
          </cell>
          <cell r="Z186">
            <v>0.19250000000000012</v>
          </cell>
          <cell r="AA186">
            <v>0.13403425706726091</v>
          </cell>
        </row>
        <row r="187">
          <cell r="A187" t="str">
            <v>185</v>
          </cell>
          <cell r="B187" t="str">
            <v>MAJOR CHEST TRAUMA WITHOUT CC/MCC</v>
          </cell>
          <cell r="C187">
            <v>5</v>
          </cell>
          <cell r="D187">
            <v>0</v>
          </cell>
          <cell r="E187">
            <v>23458.07</v>
          </cell>
          <cell r="F187">
            <v>9166.1</v>
          </cell>
          <cell r="G187">
            <v>3</v>
          </cell>
          <cell r="I187">
            <v>5</v>
          </cell>
          <cell r="J187">
            <v>23458.07</v>
          </cell>
          <cell r="K187">
            <v>9166.1</v>
          </cell>
          <cell r="L187">
            <v>2.6</v>
          </cell>
          <cell r="M187">
            <v>1.67</v>
          </cell>
          <cell r="N187">
            <v>2.2000000000000002</v>
          </cell>
          <cell r="O187">
            <v>0</v>
          </cell>
          <cell r="P187">
            <v>0.55120000000000002</v>
          </cell>
          <cell r="Q187">
            <v>0.51200000000000001</v>
          </cell>
          <cell r="S187" t="str">
            <v>MP</v>
          </cell>
          <cell r="T187">
            <v>0.76529999999999998</v>
          </cell>
          <cell r="V187" t="str">
            <v>MO</v>
          </cell>
          <cell r="W187">
            <v>0.92549999999999999</v>
          </cell>
          <cell r="X187">
            <v>0.74919999999999998</v>
          </cell>
          <cell r="Y187">
            <v>-1.6100000000000003E-2</v>
          </cell>
          <cell r="Z187">
            <v>-0.16020000000000001</v>
          </cell>
          <cell r="AA187">
            <v>-0.17309562398703404</v>
          </cell>
        </row>
        <row r="188">
          <cell r="A188" t="str">
            <v>510</v>
          </cell>
          <cell r="B188" t="str">
            <v>SHOULDER, ELBOW OR FOREARM PROCEDURES, EXCEPT MAJOR JOINT PROCEDURES WITH MCC</v>
          </cell>
          <cell r="C188">
            <v>8</v>
          </cell>
          <cell r="D188">
            <v>0</v>
          </cell>
          <cell r="E188">
            <v>106777.98</v>
          </cell>
          <cell r="F188">
            <v>56353.1</v>
          </cell>
          <cell r="G188">
            <v>7.38</v>
          </cell>
          <cell r="I188">
            <v>7</v>
          </cell>
          <cell r="J188">
            <v>86252.84</v>
          </cell>
          <cell r="K188">
            <v>16096.17</v>
          </cell>
          <cell r="L188">
            <v>6.7</v>
          </cell>
          <cell r="M188">
            <v>4.3600000000000003</v>
          </cell>
          <cell r="N188">
            <v>5.2</v>
          </cell>
          <cell r="O188">
            <v>0</v>
          </cell>
          <cell r="P188">
            <v>2.0268000000000002</v>
          </cell>
          <cell r="Q188">
            <v>3.0789</v>
          </cell>
          <cell r="S188" t="str">
            <v>M</v>
          </cell>
          <cell r="T188">
            <v>4.6022999999999996</v>
          </cell>
          <cell r="V188" t="str">
            <v>M</v>
          </cell>
          <cell r="W188">
            <v>4.6532999999999998</v>
          </cell>
          <cell r="X188">
            <v>4.5053999999999998</v>
          </cell>
          <cell r="Y188">
            <v>-9.6899999999999764E-2</v>
          </cell>
          <cell r="Z188">
            <v>-5.1000000000000156E-2</v>
          </cell>
          <cell r="AA188">
            <v>-1.0959963896589551E-2</v>
          </cell>
        </row>
        <row r="189">
          <cell r="A189" t="str">
            <v>042</v>
          </cell>
          <cell r="B189" t="str">
            <v>PERIPHERAL, CRANIAL NERVE AND OTHER NERVOUS SYSTEM PROCEDURES WITHOUT CC/MCC</v>
          </cell>
          <cell r="C189">
            <v>28</v>
          </cell>
          <cell r="D189">
            <v>0</v>
          </cell>
          <cell r="E189">
            <v>69207.09</v>
          </cell>
          <cell r="F189">
            <v>28068.3</v>
          </cell>
          <cell r="G189">
            <v>3.04</v>
          </cell>
          <cell r="I189">
            <v>27</v>
          </cell>
          <cell r="J189">
            <v>65600.87</v>
          </cell>
          <cell r="K189">
            <v>21280.81</v>
          </cell>
          <cell r="L189">
            <v>3</v>
          </cell>
          <cell r="M189">
            <v>1.7</v>
          </cell>
          <cell r="N189">
            <v>2.57</v>
          </cell>
          <cell r="O189">
            <v>1</v>
          </cell>
          <cell r="P189">
            <v>1.5415000000000001</v>
          </cell>
          <cell r="Q189">
            <v>1.5172000000000001</v>
          </cell>
          <cell r="S189" t="str">
            <v>A</v>
          </cell>
          <cell r="T189">
            <v>2.2679</v>
          </cell>
          <cell r="V189" t="str">
            <v>A</v>
          </cell>
          <cell r="W189">
            <v>2.177</v>
          </cell>
          <cell r="X189">
            <v>2.2201</v>
          </cell>
          <cell r="Y189">
            <v>-4.7800000000000065E-2</v>
          </cell>
          <cell r="Z189">
            <v>9.0899999999999981E-2</v>
          </cell>
          <cell r="AA189">
            <v>4.1754708314193832E-2</v>
          </cell>
        </row>
        <row r="190">
          <cell r="A190" t="str">
            <v>812</v>
          </cell>
          <cell r="B190" t="str">
            <v>RED BLOOD CELL DISORDERS WITHOUT MCC</v>
          </cell>
          <cell r="C190">
            <v>186</v>
          </cell>
          <cell r="D190">
            <v>16</v>
          </cell>
          <cell r="E190">
            <v>30501.3</v>
          </cell>
          <cell r="F190">
            <v>21582.1</v>
          </cell>
          <cell r="G190">
            <v>3.46</v>
          </cell>
          <cell r="I190">
            <v>182</v>
          </cell>
          <cell r="J190">
            <v>28705.25</v>
          </cell>
          <cell r="K190">
            <v>18040.37</v>
          </cell>
          <cell r="L190">
            <v>3.26</v>
          </cell>
          <cell r="M190">
            <v>2.58</v>
          </cell>
          <cell r="N190">
            <v>2.63</v>
          </cell>
          <cell r="O190">
            <v>1</v>
          </cell>
          <cell r="P190">
            <v>0.67449999999999999</v>
          </cell>
          <cell r="Q190">
            <v>0.66390000000000005</v>
          </cell>
          <cell r="S190" t="str">
            <v>A</v>
          </cell>
          <cell r="T190">
            <v>0.99239999999999995</v>
          </cell>
          <cell r="V190" t="str">
            <v>A</v>
          </cell>
          <cell r="W190">
            <v>0.95520000000000005</v>
          </cell>
          <cell r="X190">
            <v>0.97150000000000003</v>
          </cell>
          <cell r="Y190">
            <v>-2.0899999999999919E-2</v>
          </cell>
          <cell r="Z190">
            <v>3.71999999999999E-2</v>
          </cell>
          <cell r="AA190">
            <v>3.8944723618090343E-2</v>
          </cell>
        </row>
        <row r="191">
          <cell r="A191" t="str">
            <v>190</v>
          </cell>
          <cell r="B191" t="str">
            <v>CHRONIC OBSTRUCTIVE PULMONARY DISEASE WITH MCC</v>
          </cell>
          <cell r="C191">
            <v>586</v>
          </cell>
          <cell r="D191">
            <v>18</v>
          </cell>
          <cell r="E191">
            <v>40959.61</v>
          </cell>
          <cell r="F191">
            <v>34766.639999999999</v>
          </cell>
          <cell r="G191">
            <v>4.76</v>
          </cell>
          <cell r="I191">
            <v>578</v>
          </cell>
          <cell r="J191">
            <v>38329.58</v>
          </cell>
          <cell r="K191">
            <v>22449.7</v>
          </cell>
          <cell r="L191">
            <v>4.55</v>
          </cell>
          <cell r="M191">
            <v>2.98</v>
          </cell>
          <cell r="N191">
            <v>3.79</v>
          </cell>
          <cell r="O191">
            <v>1</v>
          </cell>
          <cell r="P191">
            <v>0.90069999999999995</v>
          </cell>
          <cell r="Q191">
            <v>0.88649999999999995</v>
          </cell>
          <cell r="S191" t="str">
            <v>A</v>
          </cell>
          <cell r="T191">
            <v>1.3250999999999999</v>
          </cell>
          <cell r="V191" t="str">
            <v>A</v>
          </cell>
          <cell r="W191">
            <v>1.2770999999999999</v>
          </cell>
          <cell r="X191">
            <v>1.2971999999999999</v>
          </cell>
          <cell r="Y191">
            <v>-2.7900000000000036E-2</v>
          </cell>
          <cell r="Z191">
            <v>4.8000000000000043E-2</v>
          </cell>
          <cell r="AA191">
            <v>3.7585153864223668E-2</v>
          </cell>
        </row>
        <row r="192">
          <cell r="A192" t="str">
            <v>236</v>
          </cell>
          <cell r="B192" t="str">
            <v>CORONARY BYPASS WITHOUT CARDIAC CATHETERIZATION WITHOUT MCC</v>
          </cell>
          <cell r="C192">
            <v>148</v>
          </cell>
          <cell r="D192">
            <v>1</v>
          </cell>
          <cell r="E192">
            <v>195005.26</v>
          </cell>
          <cell r="F192">
            <v>60851.519999999997</v>
          </cell>
          <cell r="G192">
            <v>6.59</v>
          </cell>
          <cell r="I192">
            <v>147</v>
          </cell>
          <cell r="J192">
            <v>193697.65</v>
          </cell>
          <cell r="K192">
            <v>58949.46</v>
          </cell>
          <cell r="L192">
            <v>6.55</v>
          </cell>
          <cell r="M192">
            <v>2.71</v>
          </cell>
          <cell r="N192">
            <v>6.07</v>
          </cell>
          <cell r="O192">
            <v>1</v>
          </cell>
          <cell r="P192">
            <v>4.5514999999999999</v>
          </cell>
          <cell r="Q192">
            <v>4.4797000000000002</v>
          </cell>
          <cell r="S192" t="str">
            <v>A</v>
          </cell>
          <cell r="T192">
            <v>6.6962999999999999</v>
          </cell>
          <cell r="V192" t="str">
            <v>A</v>
          </cell>
          <cell r="W192">
            <v>6.4539</v>
          </cell>
          <cell r="X192">
            <v>6.5551000000000004</v>
          </cell>
          <cell r="Y192">
            <v>-0.14119999999999955</v>
          </cell>
          <cell r="Z192">
            <v>0.24239999999999995</v>
          </cell>
          <cell r="AA192">
            <v>3.7558685446009384E-2</v>
          </cell>
        </row>
        <row r="193">
          <cell r="A193" t="str">
            <v>783</v>
          </cell>
          <cell r="B193" t="str">
            <v>CESAREAN SECTION WITH STERILIZATION WITH MCC</v>
          </cell>
          <cell r="C193">
            <v>140</v>
          </cell>
          <cell r="D193">
            <v>0</v>
          </cell>
          <cell r="E193">
            <v>39942.370000000003</v>
          </cell>
          <cell r="F193">
            <v>38732.65</v>
          </cell>
          <cell r="G193">
            <v>4.51</v>
          </cell>
          <cell r="I193">
            <v>136</v>
          </cell>
          <cell r="J193">
            <v>34840.78</v>
          </cell>
          <cell r="K193">
            <v>22105.07</v>
          </cell>
          <cell r="L193">
            <v>4</v>
          </cell>
          <cell r="M193">
            <v>3.96</v>
          </cell>
          <cell r="N193">
            <v>3.18</v>
          </cell>
          <cell r="O193">
            <v>1</v>
          </cell>
          <cell r="P193">
            <v>0.81869999999999998</v>
          </cell>
          <cell r="Q193">
            <v>0.80579999999999996</v>
          </cell>
          <cell r="S193" t="str">
            <v>A</v>
          </cell>
          <cell r="T193">
            <v>1.2044999999999999</v>
          </cell>
          <cell r="V193" t="str">
            <v>A</v>
          </cell>
          <cell r="W193">
            <v>1.1612</v>
          </cell>
          <cell r="X193">
            <v>1.1791</v>
          </cell>
          <cell r="Y193">
            <v>-2.5399999999999867E-2</v>
          </cell>
          <cell r="Z193">
            <v>4.3299999999999894E-2</v>
          </cell>
          <cell r="AA193">
            <v>3.7289011367550716E-2</v>
          </cell>
        </row>
        <row r="194">
          <cell r="A194" t="str">
            <v>571</v>
          </cell>
          <cell r="B194" t="str">
            <v>SKIN DEBRIDEMENT WITH CC</v>
          </cell>
          <cell r="C194">
            <v>103</v>
          </cell>
          <cell r="D194">
            <v>2</v>
          </cell>
          <cell r="E194">
            <v>50749.27</v>
          </cell>
          <cell r="F194">
            <v>31017.73</v>
          </cell>
          <cell r="G194">
            <v>5.65</v>
          </cell>
          <cell r="I194">
            <v>101</v>
          </cell>
          <cell r="J194">
            <v>48731.88</v>
          </cell>
          <cell r="K194">
            <v>27767.63</v>
          </cell>
          <cell r="L194">
            <v>5.38</v>
          </cell>
          <cell r="M194">
            <v>3.37</v>
          </cell>
          <cell r="N194">
            <v>4.43</v>
          </cell>
          <cell r="O194">
            <v>1</v>
          </cell>
          <cell r="P194">
            <v>1.1451</v>
          </cell>
          <cell r="Q194">
            <v>1.127</v>
          </cell>
          <cell r="S194" t="str">
            <v>A</v>
          </cell>
          <cell r="T194">
            <v>1.6846000000000001</v>
          </cell>
          <cell r="V194" t="str">
            <v>A</v>
          </cell>
          <cell r="W194">
            <v>1.625</v>
          </cell>
          <cell r="X194">
            <v>1.6491</v>
          </cell>
          <cell r="Y194">
            <v>-3.5500000000000087E-2</v>
          </cell>
          <cell r="Z194">
            <v>5.9600000000000097E-2</v>
          </cell>
          <cell r="AA194">
            <v>3.6676923076923135E-2</v>
          </cell>
        </row>
        <row r="195">
          <cell r="A195" t="str">
            <v>089</v>
          </cell>
          <cell r="B195" t="str">
            <v>CONCUSSION WITH CC</v>
          </cell>
          <cell r="C195">
            <v>8</v>
          </cell>
          <cell r="D195">
            <v>0</v>
          </cell>
          <cell r="E195">
            <v>40263.550000000003</v>
          </cell>
          <cell r="F195">
            <v>21152.22</v>
          </cell>
          <cell r="G195">
            <v>3.13</v>
          </cell>
          <cell r="I195">
            <v>7</v>
          </cell>
          <cell r="J195">
            <v>33581.33</v>
          </cell>
          <cell r="K195">
            <v>12414.36</v>
          </cell>
          <cell r="L195">
            <v>3.3</v>
          </cell>
          <cell r="M195">
            <v>1.03</v>
          </cell>
          <cell r="N195">
            <v>2.6</v>
          </cell>
          <cell r="O195">
            <v>0</v>
          </cell>
          <cell r="P195">
            <v>0.78910000000000002</v>
          </cell>
          <cell r="Q195">
            <v>1.1142000000000001</v>
          </cell>
          <cell r="S195" t="str">
            <v>M</v>
          </cell>
          <cell r="T195">
            <v>1.6655</v>
          </cell>
          <cell r="V195" t="str">
            <v>M</v>
          </cell>
          <cell r="W195">
            <v>1.6924999999999999</v>
          </cell>
          <cell r="X195">
            <v>1.6304000000000001</v>
          </cell>
          <cell r="Y195">
            <v>-3.5099999999999909E-2</v>
          </cell>
          <cell r="Z195">
            <v>-2.6999999999999913E-2</v>
          </cell>
          <cell r="AA195">
            <v>-1.5952732644017673E-2</v>
          </cell>
        </row>
        <row r="196">
          <cell r="A196" t="str">
            <v>493</v>
          </cell>
          <cell r="B196" t="str">
            <v>LOWER EXTREMITY AND HUMERUS PROCEDURES EXCEPT HIP, FOOT AND FEMUR WITH CC</v>
          </cell>
          <cell r="C196">
            <v>216</v>
          </cell>
          <cell r="D196">
            <v>23</v>
          </cell>
          <cell r="E196">
            <v>90397.62</v>
          </cell>
          <cell r="F196">
            <v>58963.34</v>
          </cell>
          <cell r="G196">
            <v>5.31</v>
          </cell>
          <cell r="I196">
            <v>213</v>
          </cell>
          <cell r="J196">
            <v>85912.05</v>
          </cell>
          <cell r="K196">
            <v>44664.22</v>
          </cell>
          <cell r="L196">
            <v>5.12</v>
          </cell>
          <cell r="M196">
            <v>4.2</v>
          </cell>
          <cell r="N196">
            <v>3.81</v>
          </cell>
          <cell r="O196">
            <v>1</v>
          </cell>
          <cell r="P196">
            <v>2.0188000000000001</v>
          </cell>
          <cell r="Q196">
            <v>1.9870000000000001</v>
          </cell>
          <cell r="S196" t="str">
            <v>A</v>
          </cell>
          <cell r="T196">
            <v>2.9702000000000002</v>
          </cell>
          <cell r="V196" t="str">
            <v>A</v>
          </cell>
          <cell r="W196">
            <v>2.8660000000000001</v>
          </cell>
          <cell r="X196">
            <v>2.9076</v>
          </cell>
          <cell r="Y196">
            <v>-6.2600000000000211E-2</v>
          </cell>
          <cell r="Z196">
            <v>0.10420000000000007</v>
          </cell>
          <cell r="AA196">
            <v>3.6357292393579925E-2</v>
          </cell>
        </row>
        <row r="197">
          <cell r="A197" t="str">
            <v>958</v>
          </cell>
          <cell r="B197" t="str">
            <v>OTHER O.R. PROCEDURES FOR MULTIPLE SIGNIFICANT TRAUMA WITH CC</v>
          </cell>
          <cell r="C197">
            <v>46</v>
          </cell>
          <cell r="D197">
            <v>10</v>
          </cell>
          <cell r="E197">
            <v>131426.65</v>
          </cell>
          <cell r="F197">
            <v>82580.52</v>
          </cell>
          <cell r="G197">
            <v>7.57</v>
          </cell>
          <cell r="I197">
            <v>43</v>
          </cell>
          <cell r="J197">
            <v>116290.44</v>
          </cell>
          <cell r="K197">
            <v>59574.64</v>
          </cell>
          <cell r="L197">
            <v>7</v>
          </cell>
          <cell r="M197">
            <v>4.7</v>
          </cell>
          <cell r="N197">
            <v>5.66</v>
          </cell>
          <cell r="O197">
            <v>1</v>
          </cell>
          <cell r="P197">
            <v>2.7326000000000001</v>
          </cell>
          <cell r="Q197">
            <v>2.8134999999999999</v>
          </cell>
          <cell r="S197" t="str">
            <v>AO</v>
          </cell>
          <cell r="T197">
            <v>4.2055999999999996</v>
          </cell>
          <cell r="V197" t="str">
            <v>AP</v>
          </cell>
          <cell r="W197">
            <v>4.1807999999999996</v>
          </cell>
          <cell r="X197">
            <v>4.117</v>
          </cell>
          <cell r="Y197">
            <v>-8.8599999999999568E-2</v>
          </cell>
          <cell r="Z197">
            <v>2.4799999999999933E-2</v>
          </cell>
          <cell r="AA197">
            <v>5.9318790662074086E-3</v>
          </cell>
        </row>
        <row r="198">
          <cell r="A198" t="str">
            <v>164</v>
          </cell>
          <cell r="B198" t="str">
            <v>MAJOR CHEST PROCEDURES WITH CC</v>
          </cell>
          <cell r="C198">
            <v>157</v>
          </cell>
          <cell r="D198">
            <v>2</v>
          </cell>
          <cell r="E198">
            <v>98995.67</v>
          </cell>
          <cell r="F198">
            <v>41476.379999999997</v>
          </cell>
          <cell r="G198">
            <v>5.03</v>
          </cell>
          <cell r="I198">
            <v>155</v>
          </cell>
          <cell r="J198">
            <v>97199.72</v>
          </cell>
          <cell r="K198">
            <v>38589.86</v>
          </cell>
          <cell r="L198">
            <v>4.92</v>
          </cell>
          <cell r="M198">
            <v>3.67</v>
          </cell>
          <cell r="N198">
            <v>3.85</v>
          </cell>
          <cell r="O198">
            <v>1</v>
          </cell>
          <cell r="P198">
            <v>2.2839999999999998</v>
          </cell>
          <cell r="Q198">
            <v>2.2480000000000002</v>
          </cell>
          <cell r="S198" t="str">
            <v>A</v>
          </cell>
          <cell r="T198">
            <v>3.3603000000000001</v>
          </cell>
          <cell r="V198" t="str">
            <v>A</v>
          </cell>
          <cell r="W198">
            <v>3.2450000000000001</v>
          </cell>
          <cell r="X198">
            <v>3.2894999999999999</v>
          </cell>
          <cell r="Y198">
            <v>-7.0800000000000196E-2</v>
          </cell>
          <cell r="Z198">
            <v>0.11529999999999996</v>
          </cell>
          <cell r="AA198">
            <v>3.5531587057010774E-2</v>
          </cell>
        </row>
        <row r="199">
          <cell r="A199" t="str">
            <v>029</v>
          </cell>
          <cell r="B199" t="str">
            <v>SPINAL PROCEDURES WITH CC OR SPINAL NEUROSTIMULATORS</v>
          </cell>
          <cell r="C199">
            <v>34</v>
          </cell>
          <cell r="D199">
            <v>11</v>
          </cell>
          <cell r="E199">
            <v>109996.22</v>
          </cell>
          <cell r="F199">
            <v>89881.600000000006</v>
          </cell>
          <cell r="G199">
            <v>7.15</v>
          </cell>
          <cell r="I199">
            <v>32</v>
          </cell>
          <cell r="J199">
            <v>95393.3</v>
          </cell>
          <cell r="K199">
            <v>69760.69</v>
          </cell>
          <cell r="L199">
            <v>6.13</v>
          </cell>
          <cell r="M199">
            <v>7.7</v>
          </cell>
          <cell r="N199">
            <v>3.8</v>
          </cell>
          <cell r="O199">
            <v>1</v>
          </cell>
          <cell r="P199">
            <v>2.2416</v>
          </cell>
          <cell r="Q199">
            <v>2.2061999999999999</v>
          </cell>
          <cell r="S199" t="str">
            <v>A</v>
          </cell>
          <cell r="T199">
            <v>3.2978000000000001</v>
          </cell>
          <cell r="V199" t="str">
            <v>A</v>
          </cell>
          <cell r="W199">
            <v>3.1608000000000001</v>
          </cell>
          <cell r="X199">
            <v>3.2282999999999999</v>
          </cell>
          <cell r="Y199">
            <v>-6.9500000000000117E-2</v>
          </cell>
          <cell r="Z199">
            <v>0.13700000000000001</v>
          </cell>
          <cell r="AA199">
            <v>4.3343457352568976E-2</v>
          </cell>
        </row>
        <row r="200">
          <cell r="A200" t="str">
            <v>350</v>
          </cell>
          <cell r="B200" t="str">
            <v>INGUINAL AND FEMORAL HERNIA PROCEDURES WITH MCC</v>
          </cell>
          <cell r="C200">
            <v>6</v>
          </cell>
          <cell r="D200">
            <v>0</v>
          </cell>
          <cell r="E200">
            <v>57779.64</v>
          </cell>
          <cell r="F200">
            <v>17131.11</v>
          </cell>
          <cell r="G200">
            <v>4.83</v>
          </cell>
          <cell r="I200">
            <v>6</v>
          </cell>
          <cell r="J200">
            <v>57779.64</v>
          </cell>
          <cell r="K200">
            <v>17131.11</v>
          </cell>
          <cell r="L200">
            <v>6.6</v>
          </cell>
          <cell r="M200">
            <v>3.48</v>
          </cell>
          <cell r="N200">
            <v>5</v>
          </cell>
          <cell r="O200">
            <v>0</v>
          </cell>
          <cell r="P200">
            <v>1.3576999999999999</v>
          </cell>
          <cell r="Q200">
            <v>2.5362</v>
          </cell>
          <cell r="S200" t="str">
            <v>M</v>
          </cell>
          <cell r="T200">
            <v>3.7911000000000001</v>
          </cell>
          <cell r="V200" t="str">
            <v>M</v>
          </cell>
          <cell r="W200">
            <v>3.8389000000000002</v>
          </cell>
          <cell r="X200">
            <v>3.7111999999999998</v>
          </cell>
          <cell r="Y200">
            <v>-7.9900000000000304E-2</v>
          </cell>
          <cell r="Z200">
            <v>-4.7800000000000065E-2</v>
          </cell>
          <cell r="AA200">
            <v>-1.2451483497877011E-2</v>
          </cell>
        </row>
        <row r="201">
          <cell r="A201" t="str">
            <v>444</v>
          </cell>
          <cell r="B201" t="str">
            <v>DISORDERS OF THE BILIARY TRACT WITH MCC</v>
          </cell>
          <cell r="C201">
            <v>63</v>
          </cell>
          <cell r="D201">
            <v>4</v>
          </cell>
          <cell r="E201">
            <v>42210.92</v>
          </cell>
          <cell r="F201">
            <v>23889.52</v>
          </cell>
          <cell r="G201">
            <v>4.33</v>
          </cell>
          <cell r="I201">
            <v>62</v>
          </cell>
          <cell r="J201">
            <v>40878.81</v>
          </cell>
          <cell r="K201">
            <v>21636.1</v>
          </cell>
          <cell r="L201">
            <v>4.3099999999999996</v>
          </cell>
          <cell r="M201">
            <v>2.38</v>
          </cell>
          <cell r="N201">
            <v>3.68</v>
          </cell>
          <cell r="O201">
            <v>1</v>
          </cell>
          <cell r="P201">
            <v>0.96060000000000001</v>
          </cell>
          <cell r="Q201">
            <v>0.94540000000000002</v>
          </cell>
          <cell r="S201" t="str">
            <v>A</v>
          </cell>
          <cell r="T201">
            <v>1.4132</v>
          </cell>
          <cell r="V201" t="str">
            <v>A</v>
          </cell>
          <cell r="W201">
            <v>1.3676999999999999</v>
          </cell>
          <cell r="X201">
            <v>1.3834</v>
          </cell>
          <cell r="Y201">
            <v>-2.9800000000000049E-2</v>
          </cell>
          <cell r="Z201">
            <v>4.5500000000000096E-2</v>
          </cell>
          <cell r="AA201">
            <v>3.3267529428968413E-2</v>
          </cell>
        </row>
        <row r="202">
          <cell r="A202" t="str">
            <v>516</v>
          </cell>
          <cell r="B202" t="str">
            <v>OTHER MUSCULOSKELETAL SYSTEM AND CONNECTIVE TISSUE O.R. PROCEDURES WITH CC</v>
          </cell>
          <cell r="C202">
            <v>54</v>
          </cell>
          <cell r="D202">
            <v>6</v>
          </cell>
          <cell r="E202">
            <v>89099.24</v>
          </cell>
          <cell r="F202">
            <v>48507.81</v>
          </cell>
          <cell r="G202">
            <v>5.22</v>
          </cell>
          <cell r="I202">
            <v>53</v>
          </cell>
          <cell r="J202">
            <v>85560.52</v>
          </cell>
          <cell r="K202">
            <v>41487.21</v>
          </cell>
          <cell r="L202">
            <v>5.1100000000000003</v>
          </cell>
          <cell r="M202">
            <v>5.98</v>
          </cell>
          <cell r="N202">
            <v>3.27</v>
          </cell>
          <cell r="O202">
            <v>1</v>
          </cell>
          <cell r="P202">
            <v>2.0105</v>
          </cell>
          <cell r="Q202">
            <v>2.2418</v>
          </cell>
          <cell r="S202" t="str">
            <v>AO</v>
          </cell>
          <cell r="T202">
            <v>3.351</v>
          </cell>
          <cell r="V202" t="str">
            <v>A</v>
          </cell>
          <cell r="W202">
            <v>2.8651</v>
          </cell>
          <cell r="X202">
            <v>3.2804000000000002</v>
          </cell>
          <cell r="Y202">
            <v>-7.0599999999999774E-2</v>
          </cell>
          <cell r="Z202">
            <v>0.4859</v>
          </cell>
          <cell r="AA202">
            <v>0.16959268437401837</v>
          </cell>
        </row>
        <row r="203">
          <cell r="A203" t="str">
            <v>387</v>
          </cell>
          <cell r="B203" t="str">
            <v>INFLAMMATORY BOWEL DISEASE WITHOUT CC/MCC</v>
          </cell>
          <cell r="C203">
            <v>59</v>
          </cell>
          <cell r="D203">
            <v>0</v>
          </cell>
          <cell r="E203">
            <v>28055.56</v>
          </cell>
          <cell r="F203">
            <v>17136.97</v>
          </cell>
          <cell r="G203">
            <v>3.97</v>
          </cell>
          <cell r="I203">
            <v>58</v>
          </cell>
          <cell r="J203">
            <v>26440.959999999999</v>
          </cell>
          <cell r="K203">
            <v>12038.67</v>
          </cell>
          <cell r="L203">
            <v>3.69</v>
          </cell>
          <cell r="M203">
            <v>1.86</v>
          </cell>
          <cell r="N203">
            <v>3.18</v>
          </cell>
          <cell r="O203">
            <v>1</v>
          </cell>
          <cell r="P203">
            <v>0.62129999999999996</v>
          </cell>
          <cell r="Q203">
            <v>0.61150000000000004</v>
          </cell>
          <cell r="S203" t="str">
            <v>A</v>
          </cell>
          <cell r="T203">
            <v>0.91410000000000002</v>
          </cell>
          <cell r="V203" t="str">
            <v>A</v>
          </cell>
          <cell r="W203">
            <v>0.88570000000000004</v>
          </cell>
          <cell r="X203">
            <v>0.89480000000000004</v>
          </cell>
          <cell r="Y203">
            <v>-1.9299999999999984E-2</v>
          </cell>
          <cell r="Z203">
            <v>2.8399999999999981E-2</v>
          </cell>
          <cell r="AA203">
            <v>3.2065033306988802E-2</v>
          </cell>
        </row>
        <row r="204">
          <cell r="A204" t="str">
            <v>483</v>
          </cell>
          <cell r="B204" t="str">
            <v>MAJOR JOINT OR LIMB REATTACHMENT PROCEDURES OF UPPER EXTREMITIES</v>
          </cell>
          <cell r="C204">
            <v>12</v>
          </cell>
          <cell r="D204">
            <v>0</v>
          </cell>
          <cell r="E204">
            <v>72761.56</v>
          </cell>
          <cell r="F204">
            <v>32513.19</v>
          </cell>
          <cell r="G204">
            <v>2.5</v>
          </cell>
          <cell r="I204">
            <v>12</v>
          </cell>
          <cell r="J204">
            <v>72761.56</v>
          </cell>
          <cell r="K204">
            <v>32513.19</v>
          </cell>
          <cell r="L204">
            <v>2.5</v>
          </cell>
          <cell r="M204">
            <v>2.1800000000000002</v>
          </cell>
          <cell r="N204">
            <v>1.86</v>
          </cell>
          <cell r="O204">
            <v>1</v>
          </cell>
          <cell r="P204">
            <v>1.7098</v>
          </cell>
          <cell r="Q204">
            <v>1.6828000000000001</v>
          </cell>
          <cell r="S204" t="str">
            <v>A</v>
          </cell>
          <cell r="T204">
            <v>2.5154000000000001</v>
          </cell>
          <cell r="V204" t="str">
            <v>A</v>
          </cell>
          <cell r="W204">
            <v>2.4378000000000002</v>
          </cell>
          <cell r="X204">
            <v>2.4624000000000001</v>
          </cell>
          <cell r="Y204">
            <v>-5.2999999999999936E-2</v>
          </cell>
          <cell r="Z204">
            <v>7.7599999999999891E-2</v>
          </cell>
          <cell r="AA204">
            <v>3.1831979653786154E-2</v>
          </cell>
        </row>
        <row r="205">
          <cell r="A205" t="str">
            <v>399</v>
          </cell>
          <cell r="B205" t="str">
            <v>APPENDIX PROCEDURES WITHOUT CC/MCC</v>
          </cell>
          <cell r="C205">
            <v>155</v>
          </cell>
          <cell r="D205">
            <v>1</v>
          </cell>
          <cell r="E205">
            <v>39322.22</v>
          </cell>
          <cell r="F205">
            <v>15073.95</v>
          </cell>
          <cell r="G205">
            <v>2.23</v>
          </cell>
          <cell r="I205">
            <v>153</v>
          </cell>
          <cell r="J205">
            <v>38692.800000000003</v>
          </cell>
          <cell r="K205">
            <v>14123.32</v>
          </cell>
          <cell r="L205">
            <v>2.2000000000000002</v>
          </cell>
          <cell r="M205">
            <v>1.6</v>
          </cell>
          <cell r="N205">
            <v>1.76</v>
          </cell>
          <cell r="O205">
            <v>1</v>
          </cell>
          <cell r="P205">
            <v>0.90920000000000001</v>
          </cell>
          <cell r="Q205">
            <v>0.89490000000000003</v>
          </cell>
          <cell r="S205" t="str">
            <v>A</v>
          </cell>
          <cell r="T205">
            <v>1.3376999999999999</v>
          </cell>
          <cell r="V205" t="str">
            <v>A</v>
          </cell>
          <cell r="W205">
            <v>1.2972999999999999</v>
          </cell>
          <cell r="X205">
            <v>1.3095000000000001</v>
          </cell>
          <cell r="Y205">
            <v>-2.8199999999999781E-2</v>
          </cell>
          <cell r="Z205">
            <v>4.0399999999999991E-2</v>
          </cell>
          <cell r="AA205">
            <v>3.1141601788329604E-2</v>
          </cell>
        </row>
        <row r="206">
          <cell r="A206" t="str">
            <v>440</v>
          </cell>
          <cell r="B206" t="str">
            <v>DISORDERS OF PANCREAS EXCEPT MALIGNANCY WITHOUT CC/MCC</v>
          </cell>
          <cell r="C206">
            <v>177</v>
          </cell>
          <cell r="D206">
            <v>3</v>
          </cell>
          <cell r="E206">
            <v>22146.2</v>
          </cell>
          <cell r="F206">
            <v>13820.59</v>
          </cell>
          <cell r="G206">
            <v>3</v>
          </cell>
          <cell r="I206">
            <v>175</v>
          </cell>
          <cell r="J206">
            <v>21284.36</v>
          </cell>
          <cell r="K206">
            <v>11018.47</v>
          </cell>
          <cell r="L206">
            <v>2.97</v>
          </cell>
          <cell r="M206">
            <v>1.75</v>
          </cell>
          <cell r="N206">
            <v>2.5299999999999998</v>
          </cell>
          <cell r="O206">
            <v>1</v>
          </cell>
          <cell r="P206">
            <v>0.50009999999999999</v>
          </cell>
          <cell r="Q206">
            <v>0.49220000000000003</v>
          </cell>
          <cell r="S206" t="str">
            <v>A</v>
          </cell>
          <cell r="T206">
            <v>0.73570000000000002</v>
          </cell>
          <cell r="V206" t="str">
            <v>A</v>
          </cell>
          <cell r="W206">
            <v>0.71399999999999997</v>
          </cell>
          <cell r="X206">
            <v>0.72019999999999995</v>
          </cell>
          <cell r="Y206">
            <v>-1.5500000000000069E-2</v>
          </cell>
          <cell r="Z206">
            <v>2.1700000000000053E-2</v>
          </cell>
          <cell r="AA206">
            <v>3.0392156862745174E-2</v>
          </cell>
        </row>
        <row r="207">
          <cell r="A207" t="str">
            <v>235</v>
          </cell>
          <cell r="B207" t="str">
            <v>CORONARY BYPASS WITHOUT CARDIAC CATHETERIZATION WITH MCC</v>
          </cell>
          <cell r="C207">
            <v>93</v>
          </cell>
          <cell r="D207">
            <v>1</v>
          </cell>
          <cell r="E207">
            <v>223821.09</v>
          </cell>
          <cell r="F207">
            <v>111298.24000000001</v>
          </cell>
          <cell r="G207">
            <v>8.98</v>
          </cell>
          <cell r="I207">
            <v>90</v>
          </cell>
          <cell r="J207">
            <v>210873.45</v>
          </cell>
          <cell r="K207">
            <v>87191.26</v>
          </cell>
          <cell r="L207">
            <v>8.52</v>
          </cell>
          <cell r="M207">
            <v>3.98</v>
          </cell>
          <cell r="N207">
            <v>7.68</v>
          </cell>
          <cell r="O207">
            <v>1</v>
          </cell>
          <cell r="P207">
            <v>4.9551999999999996</v>
          </cell>
          <cell r="Q207">
            <v>4.8769999999999998</v>
          </cell>
          <cell r="S207" t="str">
            <v>A</v>
          </cell>
          <cell r="T207">
            <v>7.2900999999999998</v>
          </cell>
          <cell r="V207" t="str">
            <v>A</v>
          </cell>
          <cell r="W207">
            <v>7.0759999999999996</v>
          </cell>
          <cell r="X207">
            <v>7.1364999999999998</v>
          </cell>
          <cell r="Y207">
            <v>-0.15359999999999996</v>
          </cell>
          <cell r="Z207">
            <v>0.21410000000000018</v>
          </cell>
          <cell r="AA207">
            <v>3.0257207461842878E-2</v>
          </cell>
        </row>
        <row r="208">
          <cell r="A208" t="str">
            <v>987</v>
          </cell>
          <cell r="B208" t="str">
            <v>NON-EXTENSIVE O.R. PROCEDURES UNRELATED TO PRINCIPAL DIAGNOSIS WITH MCC</v>
          </cell>
          <cell r="C208">
            <v>74</v>
          </cell>
          <cell r="D208">
            <v>8</v>
          </cell>
          <cell r="E208">
            <v>136480.21</v>
          </cell>
          <cell r="F208">
            <v>126848.45</v>
          </cell>
          <cell r="G208">
            <v>13.92</v>
          </cell>
          <cell r="I208">
            <v>72</v>
          </cell>
          <cell r="J208">
            <v>121908.15</v>
          </cell>
          <cell r="K208">
            <v>91589.99</v>
          </cell>
          <cell r="L208">
            <v>12.46</v>
          </cell>
          <cell r="M208">
            <v>10.92</v>
          </cell>
          <cell r="N208">
            <v>8.91</v>
          </cell>
          <cell r="O208">
            <v>1</v>
          </cell>
          <cell r="P208">
            <v>2.8645999999999998</v>
          </cell>
          <cell r="Q208">
            <v>2.8193999999999999</v>
          </cell>
          <cell r="S208" t="str">
            <v>A</v>
          </cell>
          <cell r="T208">
            <v>4.2144000000000004</v>
          </cell>
          <cell r="V208" t="str">
            <v>A</v>
          </cell>
          <cell r="W208">
            <v>3.2450999999999999</v>
          </cell>
          <cell r="X208">
            <v>4.1256000000000004</v>
          </cell>
          <cell r="Y208">
            <v>-8.879999999999999E-2</v>
          </cell>
          <cell r="Z208">
            <v>0.96930000000000049</v>
          </cell>
          <cell r="AA208">
            <v>0.29869649625589367</v>
          </cell>
        </row>
        <row r="209">
          <cell r="A209" t="str">
            <v>574</v>
          </cell>
          <cell r="B209" t="str">
            <v>SKIN GRAFT FOR SKIN ULCER OR CELLULITIS WITH CC</v>
          </cell>
          <cell r="C209">
            <v>14</v>
          </cell>
          <cell r="D209">
            <v>1</v>
          </cell>
          <cell r="E209">
            <v>106023.92</v>
          </cell>
          <cell r="F209">
            <v>93534.32</v>
          </cell>
          <cell r="G209">
            <v>9.57</v>
          </cell>
          <cell r="I209">
            <v>13</v>
          </cell>
          <cell r="J209">
            <v>85101.14</v>
          </cell>
          <cell r="K209">
            <v>57384.36</v>
          </cell>
          <cell r="L209">
            <v>9.4600000000000009</v>
          </cell>
          <cell r="M209">
            <v>9.61</v>
          </cell>
          <cell r="N209">
            <v>5.96</v>
          </cell>
          <cell r="O209">
            <v>1</v>
          </cell>
          <cell r="P209">
            <v>1.9997</v>
          </cell>
          <cell r="Q209">
            <v>1.9681999999999999</v>
          </cell>
          <cell r="S209" t="str">
            <v>A</v>
          </cell>
          <cell r="T209">
            <v>2.9420999999999999</v>
          </cell>
          <cell r="V209" t="str">
            <v>AO</v>
          </cell>
          <cell r="W209">
            <v>3.0358999999999998</v>
          </cell>
          <cell r="X209">
            <v>2.8801000000000001</v>
          </cell>
          <cell r="Y209">
            <v>-6.1999999999999833E-2</v>
          </cell>
          <cell r="Z209">
            <v>-9.3799999999999883E-2</v>
          </cell>
          <cell r="AA209">
            <v>-3.0896933364076513E-2</v>
          </cell>
        </row>
        <row r="210">
          <cell r="A210" t="str">
            <v>710</v>
          </cell>
          <cell r="B210" t="str">
            <v>PENIS PROCEDURES WITHOUT CC/MCC</v>
          </cell>
          <cell r="C210">
            <v>6</v>
          </cell>
          <cell r="D210">
            <v>1</v>
          </cell>
          <cell r="E210">
            <v>49845.83</v>
          </cell>
          <cell r="F210">
            <v>21681.439999999999</v>
          </cell>
          <cell r="G210">
            <v>3</v>
          </cell>
          <cell r="I210">
            <v>6</v>
          </cell>
          <cell r="J210">
            <v>49845.83</v>
          </cell>
          <cell r="K210">
            <v>21681.439999999999</v>
          </cell>
          <cell r="L210">
            <v>1.9</v>
          </cell>
          <cell r="M210">
            <v>1.73</v>
          </cell>
          <cell r="N210">
            <v>1.5</v>
          </cell>
          <cell r="O210">
            <v>0</v>
          </cell>
          <cell r="P210">
            <v>1.1713</v>
          </cell>
          <cell r="Q210">
            <v>1.4943</v>
          </cell>
          <cell r="S210" t="str">
            <v>M</v>
          </cell>
          <cell r="T210">
            <v>2.2336999999999998</v>
          </cell>
          <cell r="V210" t="str">
            <v>M</v>
          </cell>
          <cell r="W210">
            <v>2.1585000000000001</v>
          </cell>
          <cell r="X210">
            <v>2.1865999999999999</v>
          </cell>
          <cell r="Y210">
            <v>-4.709999999999992E-2</v>
          </cell>
          <cell r="Z210">
            <v>7.5199999999999712E-2</v>
          </cell>
          <cell r="AA210">
            <v>3.4839008570766598E-2</v>
          </cell>
        </row>
        <row r="211">
          <cell r="A211" t="str">
            <v>975</v>
          </cell>
          <cell r="B211" t="str">
            <v>HIV WITH MAJOR RELATED CONDITION WITH CC</v>
          </cell>
          <cell r="C211">
            <v>24</v>
          </cell>
          <cell r="D211">
            <v>0</v>
          </cell>
          <cell r="E211">
            <v>41291.870000000003</v>
          </cell>
          <cell r="F211">
            <v>23157.7</v>
          </cell>
          <cell r="G211">
            <v>5.33</v>
          </cell>
          <cell r="I211">
            <v>23</v>
          </cell>
          <cell r="J211">
            <v>39214.32</v>
          </cell>
          <cell r="K211">
            <v>21354.31</v>
          </cell>
          <cell r="L211">
            <v>5.09</v>
          </cell>
          <cell r="M211">
            <v>3.81</v>
          </cell>
          <cell r="N211">
            <v>3.87</v>
          </cell>
          <cell r="O211">
            <v>1</v>
          </cell>
          <cell r="P211">
            <v>0.92149999999999999</v>
          </cell>
          <cell r="Q211">
            <v>0.90700000000000003</v>
          </cell>
          <cell r="S211" t="str">
            <v>A</v>
          </cell>
          <cell r="T211">
            <v>1.3557999999999999</v>
          </cell>
          <cell r="V211" t="str">
            <v>AP</v>
          </cell>
          <cell r="W211">
            <v>1.3612</v>
          </cell>
          <cell r="X211">
            <v>1.3271999999999999</v>
          </cell>
          <cell r="Y211">
            <v>-2.8599999999999959E-2</v>
          </cell>
          <cell r="Z211">
            <v>-5.4000000000000714E-3</v>
          </cell>
          <cell r="AA211">
            <v>-3.9670878636497734E-3</v>
          </cell>
        </row>
        <row r="212">
          <cell r="A212" t="str">
            <v>158</v>
          </cell>
          <cell r="B212" t="str">
            <v>DENTAL AND ORAL DISEASES WITH CC</v>
          </cell>
          <cell r="C212">
            <v>80</v>
          </cell>
          <cell r="D212">
            <v>4</v>
          </cell>
          <cell r="E212">
            <v>26734.880000000001</v>
          </cell>
          <cell r="F212">
            <v>17390.71</v>
          </cell>
          <cell r="G212">
            <v>2.59</v>
          </cell>
          <cell r="I212">
            <v>79</v>
          </cell>
          <cell r="J212">
            <v>25668.58</v>
          </cell>
          <cell r="K212">
            <v>14673.29</v>
          </cell>
          <cell r="L212">
            <v>2.58</v>
          </cell>
          <cell r="M212">
            <v>1.6</v>
          </cell>
          <cell r="N212">
            <v>2.2000000000000002</v>
          </cell>
          <cell r="O212">
            <v>1</v>
          </cell>
          <cell r="P212">
            <v>0.60319999999999996</v>
          </cell>
          <cell r="Q212">
            <v>0.59370000000000001</v>
          </cell>
          <cell r="S212" t="str">
            <v>A</v>
          </cell>
          <cell r="T212">
            <v>0.88749999999999996</v>
          </cell>
          <cell r="V212" t="str">
            <v>A</v>
          </cell>
          <cell r="W212">
            <v>0.86329999999999996</v>
          </cell>
          <cell r="X212">
            <v>0.86880000000000002</v>
          </cell>
          <cell r="Y212">
            <v>-1.8699999999999939E-2</v>
          </cell>
          <cell r="Z212">
            <v>2.4199999999999999E-2</v>
          </cell>
          <cell r="AA212">
            <v>2.8031970346345421E-2</v>
          </cell>
        </row>
        <row r="213">
          <cell r="A213" t="str">
            <v>746</v>
          </cell>
          <cell r="B213" t="str">
            <v>VAGINA, CERVIX AND VULVA PROCEDURES WITH CC/MCC</v>
          </cell>
          <cell r="C213">
            <v>12</v>
          </cell>
          <cell r="D213">
            <v>1</v>
          </cell>
          <cell r="E213">
            <v>84622.66</v>
          </cell>
          <cell r="F213">
            <v>113411.55</v>
          </cell>
          <cell r="G213">
            <v>10.08</v>
          </cell>
          <cell r="I213">
            <v>11</v>
          </cell>
          <cell r="J213">
            <v>51174.09</v>
          </cell>
          <cell r="K213">
            <v>24612.720000000001</v>
          </cell>
          <cell r="L213">
            <v>4.82</v>
          </cell>
          <cell r="M213">
            <v>2.33</v>
          </cell>
          <cell r="N213">
            <v>4.28</v>
          </cell>
          <cell r="O213">
            <v>1</v>
          </cell>
          <cell r="P213">
            <v>1.2024999999999999</v>
          </cell>
          <cell r="Q213">
            <v>1.1835</v>
          </cell>
          <cell r="S213" t="str">
            <v>A</v>
          </cell>
          <cell r="T213">
            <v>1.7690999999999999</v>
          </cell>
          <cell r="V213" t="str">
            <v>A</v>
          </cell>
          <cell r="W213">
            <v>1.7222</v>
          </cell>
          <cell r="X213">
            <v>1.7318</v>
          </cell>
          <cell r="Y213">
            <v>-3.7299999999999889E-2</v>
          </cell>
          <cell r="Z213">
            <v>4.6899999999999942E-2</v>
          </cell>
          <cell r="AA213">
            <v>2.7232609453025167E-2</v>
          </cell>
        </row>
        <row r="214">
          <cell r="A214" t="str">
            <v>430</v>
          </cell>
          <cell r="B214" t="str">
            <v>COMBINED ANTERIOR AND POSTERIOR CERVICAL SPINAL FUSION WITHOUT MCC</v>
          </cell>
          <cell r="C214">
            <v>23</v>
          </cell>
          <cell r="D214">
            <v>2</v>
          </cell>
          <cell r="E214">
            <v>223915.57</v>
          </cell>
          <cell r="F214">
            <v>116174.57</v>
          </cell>
          <cell r="G214">
            <v>5.3</v>
          </cell>
          <cell r="I214">
            <v>22</v>
          </cell>
          <cell r="J214">
            <v>211832.52</v>
          </cell>
          <cell r="K214">
            <v>103691.9</v>
          </cell>
          <cell r="L214">
            <v>4.91</v>
          </cell>
          <cell r="M214">
            <v>3.27</v>
          </cell>
          <cell r="N214">
            <v>4.0599999999999996</v>
          </cell>
          <cell r="O214">
            <v>1</v>
          </cell>
          <cell r="P214">
            <v>4.9776999999999996</v>
          </cell>
          <cell r="Q214">
            <v>4.8992000000000004</v>
          </cell>
          <cell r="S214" t="str">
            <v>A</v>
          </cell>
          <cell r="T214">
            <v>7.3232999999999997</v>
          </cell>
          <cell r="V214" t="str">
            <v>A</v>
          </cell>
          <cell r="W214">
            <v>7.1334999999999997</v>
          </cell>
          <cell r="X214">
            <v>7.1689999999999996</v>
          </cell>
          <cell r="Y214">
            <v>-0.1543000000000001</v>
          </cell>
          <cell r="Z214">
            <v>0.18979999999999997</v>
          </cell>
          <cell r="AA214">
            <v>2.6606854980023829E-2</v>
          </cell>
        </row>
        <row r="215">
          <cell r="A215" t="str">
            <v>324</v>
          </cell>
          <cell r="B215" t="str">
            <v>CORONARY INTRAVASCULAR LITHOTRIPSY WITH INTRALUMINAL DEVICE WITHOUT MCC</v>
          </cell>
          <cell r="C215">
            <v>37</v>
          </cell>
          <cell r="D215">
            <v>1</v>
          </cell>
          <cell r="E215">
            <v>143875.72</v>
          </cell>
          <cell r="F215">
            <v>50153.69</v>
          </cell>
          <cell r="G215">
            <v>2.7</v>
          </cell>
          <cell r="I215">
            <v>35</v>
          </cell>
          <cell r="J215">
            <v>137477</v>
          </cell>
          <cell r="K215">
            <v>43567.8</v>
          </cell>
          <cell r="L215">
            <v>2.71</v>
          </cell>
          <cell r="M215">
            <v>1.86</v>
          </cell>
          <cell r="N215">
            <v>2.2200000000000002</v>
          </cell>
          <cell r="O215">
            <v>1</v>
          </cell>
          <cell r="P215">
            <v>3.2305000000000001</v>
          </cell>
          <cell r="Q215">
            <v>3.1795</v>
          </cell>
          <cell r="S215" t="str">
            <v>A</v>
          </cell>
          <cell r="T215">
            <v>4.7526999999999999</v>
          </cell>
          <cell r="V215" t="str">
            <v>A</v>
          </cell>
          <cell r="W215">
            <v>4.6307</v>
          </cell>
          <cell r="X215">
            <v>4.6525999999999996</v>
          </cell>
          <cell r="Y215">
            <v>-0.1001000000000003</v>
          </cell>
          <cell r="Z215">
            <v>0.12199999999999989</v>
          </cell>
          <cell r="AA215">
            <v>2.6345908825879432E-2</v>
          </cell>
        </row>
        <row r="216">
          <cell r="A216" t="str">
            <v>305</v>
          </cell>
          <cell r="B216" t="str">
            <v>HYPERTENSION WITHOUT MCC</v>
          </cell>
          <cell r="C216">
            <v>196</v>
          </cell>
          <cell r="D216">
            <v>3</v>
          </cell>
          <cell r="E216">
            <v>27474.9</v>
          </cell>
          <cell r="F216">
            <v>15892.8</v>
          </cell>
          <cell r="G216">
            <v>3.03</v>
          </cell>
          <cell r="I216">
            <v>195</v>
          </cell>
          <cell r="J216">
            <v>27187.29</v>
          </cell>
          <cell r="K216">
            <v>15416.31</v>
          </cell>
          <cell r="L216">
            <v>2.97</v>
          </cell>
          <cell r="M216">
            <v>2.2200000000000002</v>
          </cell>
          <cell r="N216">
            <v>2.36</v>
          </cell>
          <cell r="O216">
            <v>1</v>
          </cell>
          <cell r="P216">
            <v>0.63890000000000002</v>
          </cell>
          <cell r="Q216">
            <v>0.62880000000000003</v>
          </cell>
          <cell r="S216" t="str">
            <v>A</v>
          </cell>
          <cell r="T216">
            <v>0.93989999999999996</v>
          </cell>
          <cell r="V216" t="str">
            <v>A</v>
          </cell>
          <cell r="W216">
            <v>0.91610000000000003</v>
          </cell>
          <cell r="X216">
            <v>0.92010000000000003</v>
          </cell>
          <cell r="Y216">
            <v>-1.9799999999999929E-2</v>
          </cell>
          <cell r="Z216">
            <v>2.3799999999999932E-2</v>
          </cell>
          <cell r="AA216">
            <v>2.5979696539678999E-2</v>
          </cell>
        </row>
        <row r="217">
          <cell r="A217" t="str">
            <v>123</v>
          </cell>
          <cell r="B217" t="str">
            <v>NEUROLOGICAL EYE DISORDERS</v>
          </cell>
          <cell r="C217">
            <v>38</v>
          </cell>
          <cell r="D217">
            <v>1</v>
          </cell>
          <cell r="E217">
            <v>30080.080000000002</v>
          </cell>
          <cell r="F217">
            <v>13103.24</v>
          </cell>
          <cell r="G217">
            <v>2.82</v>
          </cell>
          <cell r="I217">
            <v>37</v>
          </cell>
          <cell r="J217">
            <v>28874.04</v>
          </cell>
          <cell r="K217">
            <v>11002.88</v>
          </cell>
          <cell r="L217">
            <v>2.7</v>
          </cell>
          <cell r="M217">
            <v>1.35</v>
          </cell>
          <cell r="N217">
            <v>2.35</v>
          </cell>
          <cell r="O217">
            <v>1</v>
          </cell>
          <cell r="P217">
            <v>0.67849999999999999</v>
          </cell>
          <cell r="Q217">
            <v>0.66779999999999995</v>
          </cell>
          <cell r="S217" t="str">
            <v>A</v>
          </cell>
          <cell r="T217">
            <v>0.99819999999999998</v>
          </cell>
          <cell r="V217" t="str">
            <v>A</v>
          </cell>
          <cell r="W217">
            <v>0.97499999999999998</v>
          </cell>
          <cell r="X217">
            <v>0.97719999999999996</v>
          </cell>
          <cell r="Y217">
            <v>-2.1000000000000019E-2</v>
          </cell>
          <cell r="Z217">
            <v>2.3199999999999998E-2</v>
          </cell>
          <cell r="AA217">
            <v>2.3794871794871792E-2</v>
          </cell>
        </row>
        <row r="218">
          <cell r="A218" t="str">
            <v>553</v>
          </cell>
          <cell r="B218" t="str">
            <v>BONE DISEASES AND ARTHROPATHIES WITH MCC</v>
          </cell>
          <cell r="C218">
            <v>5</v>
          </cell>
          <cell r="D218">
            <v>1</v>
          </cell>
          <cell r="E218">
            <v>28862.82</v>
          </cell>
          <cell r="F218">
            <v>12801.22</v>
          </cell>
          <cell r="G218">
            <v>5</v>
          </cell>
          <cell r="I218">
            <v>5</v>
          </cell>
          <cell r="J218">
            <v>28862.82</v>
          </cell>
          <cell r="K218">
            <v>12801.22</v>
          </cell>
          <cell r="L218">
            <v>5.0999999999999996</v>
          </cell>
          <cell r="M218">
            <v>4.5999999999999996</v>
          </cell>
          <cell r="N218">
            <v>3.9</v>
          </cell>
          <cell r="O218">
            <v>0</v>
          </cell>
          <cell r="P218">
            <v>0.67820000000000003</v>
          </cell>
          <cell r="Q218">
            <v>1.2295</v>
          </cell>
          <cell r="S218" t="str">
            <v>M</v>
          </cell>
          <cell r="T218">
            <v>1.8379000000000001</v>
          </cell>
          <cell r="V218" t="str">
            <v>M</v>
          </cell>
          <cell r="W218">
            <v>1.9970000000000001</v>
          </cell>
          <cell r="X218">
            <v>1.7990999999999999</v>
          </cell>
          <cell r="Y218">
            <v>-3.8800000000000168E-2</v>
          </cell>
          <cell r="Z218">
            <v>-0.15910000000000002</v>
          </cell>
          <cell r="AA218">
            <v>-7.9669504256384582E-2</v>
          </cell>
        </row>
        <row r="219">
          <cell r="A219" t="str">
            <v>621</v>
          </cell>
          <cell r="B219" t="str">
            <v>O.R. PROCEDURES FOR OBESITY WITHOUT CC/MCC</v>
          </cell>
          <cell r="C219">
            <v>300</v>
          </cell>
          <cell r="D219">
            <v>0</v>
          </cell>
          <cell r="E219">
            <v>62432.75</v>
          </cell>
          <cell r="F219">
            <v>18241.27</v>
          </cell>
          <cell r="G219">
            <v>1.28</v>
          </cell>
          <cell r="I219">
            <v>296</v>
          </cell>
          <cell r="J219">
            <v>61574.86</v>
          </cell>
          <cell r="K219">
            <v>16773.349999999999</v>
          </cell>
          <cell r="L219">
            <v>1.28</v>
          </cell>
          <cell r="M219">
            <v>0.57999999999999996</v>
          </cell>
          <cell r="N219">
            <v>1.2</v>
          </cell>
          <cell r="O219">
            <v>1</v>
          </cell>
          <cell r="P219">
            <v>1.4469000000000001</v>
          </cell>
          <cell r="Q219">
            <v>1.3704000000000001</v>
          </cell>
          <cell r="S219" t="str">
            <v>AP</v>
          </cell>
          <cell r="T219">
            <v>2.0485000000000002</v>
          </cell>
          <cell r="V219" t="str">
            <v>A</v>
          </cell>
          <cell r="W219">
            <v>2.0798999999999999</v>
          </cell>
          <cell r="X219">
            <v>2.0053000000000001</v>
          </cell>
          <cell r="Y219">
            <v>-4.3200000000000127E-2</v>
          </cell>
          <cell r="Z219">
            <v>-3.139999999999965E-2</v>
          </cell>
          <cell r="AA219">
            <v>-1.5096879657675684E-2</v>
          </cell>
        </row>
        <row r="220">
          <cell r="A220" t="str">
            <v>463</v>
          </cell>
          <cell r="B220" t="str">
            <v>WOUND DEBRIDEMENT OR SKIN GRAFT EXCEPT HAND FOR MUSCULOSKELETAL AND CONNECTIVE TISSUE DISORDERS WITH MCC OR INSERTION OF ANTI</v>
          </cell>
          <cell r="C220">
            <v>45</v>
          </cell>
          <cell r="D220">
            <v>9</v>
          </cell>
          <cell r="E220">
            <v>215304.56</v>
          </cell>
          <cell r="F220">
            <v>255249.32</v>
          </cell>
          <cell r="G220">
            <v>22.18</v>
          </cell>
          <cell r="I220">
            <v>43</v>
          </cell>
          <cell r="J220">
            <v>166916.56</v>
          </cell>
          <cell r="K220">
            <v>123323.62</v>
          </cell>
          <cell r="L220">
            <v>21.37</v>
          </cell>
          <cell r="M220">
            <v>24.84</v>
          </cell>
          <cell r="N220">
            <v>12.59</v>
          </cell>
          <cell r="O220">
            <v>1</v>
          </cell>
          <cell r="P220">
            <v>3.9222000000000001</v>
          </cell>
          <cell r="Q220">
            <v>3.8603000000000001</v>
          </cell>
          <cell r="S220" t="str">
            <v>A</v>
          </cell>
          <cell r="T220">
            <v>5.7704000000000004</v>
          </cell>
          <cell r="V220" t="str">
            <v>A</v>
          </cell>
          <cell r="W220">
            <v>5.5031999999999996</v>
          </cell>
          <cell r="X220">
            <v>5.6487999999999996</v>
          </cell>
          <cell r="Y220">
            <v>-0.12160000000000082</v>
          </cell>
          <cell r="Z220">
            <v>0.26720000000000077</v>
          </cell>
          <cell r="AA220">
            <v>4.8553568832679313E-2</v>
          </cell>
        </row>
        <row r="221">
          <cell r="A221" t="str">
            <v>689</v>
          </cell>
          <cell r="B221" t="str">
            <v>KIDNEY AND URINARY TRACT INFECTIONS WITH MCC</v>
          </cell>
          <cell r="C221">
            <v>168</v>
          </cell>
          <cell r="D221">
            <v>21</v>
          </cell>
          <cell r="E221">
            <v>40924.370000000003</v>
          </cell>
          <cell r="F221">
            <v>34531.120000000003</v>
          </cell>
          <cell r="G221">
            <v>5.66</v>
          </cell>
          <cell r="I221">
            <v>165</v>
          </cell>
          <cell r="J221">
            <v>37867.79</v>
          </cell>
          <cell r="K221">
            <v>25324.78</v>
          </cell>
          <cell r="L221">
            <v>5.38</v>
          </cell>
          <cell r="M221">
            <v>4.4400000000000004</v>
          </cell>
          <cell r="N221">
            <v>4.16</v>
          </cell>
          <cell r="O221">
            <v>1</v>
          </cell>
          <cell r="P221">
            <v>0.88980000000000004</v>
          </cell>
          <cell r="Q221">
            <v>0.87580000000000002</v>
          </cell>
          <cell r="S221" t="str">
            <v>A</v>
          </cell>
          <cell r="T221">
            <v>1.3090999999999999</v>
          </cell>
          <cell r="V221" t="str">
            <v>A</v>
          </cell>
          <cell r="W221">
            <v>1.2798</v>
          </cell>
          <cell r="X221">
            <v>1.2816000000000001</v>
          </cell>
          <cell r="Y221">
            <v>-2.7499999999999858E-2</v>
          </cell>
          <cell r="Z221">
            <v>2.9299999999999882E-2</v>
          </cell>
          <cell r="AA221">
            <v>2.2894202219096639E-2</v>
          </cell>
        </row>
        <row r="222">
          <cell r="A222" t="str">
            <v>521</v>
          </cell>
          <cell r="B222" t="str">
            <v>HIP REPLACEMENT WITH PRINCIPAL DIAGNOSIS OF HIP FRACTURE WITH MCC</v>
          </cell>
          <cell r="C222">
            <v>11</v>
          </cell>
          <cell r="D222">
            <v>3</v>
          </cell>
          <cell r="E222">
            <v>97452.72</v>
          </cell>
          <cell r="F222">
            <v>29998.66</v>
          </cell>
          <cell r="G222">
            <v>7.82</v>
          </cell>
          <cell r="I222">
            <v>11</v>
          </cell>
          <cell r="J222">
            <v>97452.72</v>
          </cell>
          <cell r="K222">
            <v>29998.66</v>
          </cell>
          <cell r="L222">
            <v>7.82</v>
          </cell>
          <cell r="M222">
            <v>2.72</v>
          </cell>
          <cell r="N222">
            <v>7.38</v>
          </cell>
          <cell r="O222">
            <v>1</v>
          </cell>
          <cell r="P222">
            <v>2.29</v>
          </cell>
          <cell r="Q222">
            <v>2.2538999999999998</v>
          </cell>
          <cell r="S222" t="str">
            <v>A</v>
          </cell>
          <cell r="T222">
            <v>3.3691</v>
          </cell>
          <cell r="V222" t="str">
            <v>A</v>
          </cell>
          <cell r="W222">
            <v>3.2959999999999998</v>
          </cell>
          <cell r="X222">
            <v>3.2980999999999998</v>
          </cell>
          <cell r="Y222">
            <v>-7.1000000000000174E-2</v>
          </cell>
          <cell r="Z222">
            <v>7.3100000000000165E-2</v>
          </cell>
          <cell r="AA222">
            <v>2.2178398058252478E-2</v>
          </cell>
        </row>
        <row r="223">
          <cell r="A223" t="str">
            <v>381</v>
          </cell>
          <cell r="B223" t="str">
            <v>COMPLICATED PEPTIC ULCER WITH CC</v>
          </cell>
          <cell r="C223">
            <v>50</v>
          </cell>
          <cell r="D223">
            <v>1</v>
          </cell>
          <cell r="E223">
            <v>35179.01</v>
          </cell>
          <cell r="F223">
            <v>23691.97</v>
          </cell>
          <cell r="G223">
            <v>4.18</v>
          </cell>
          <cell r="I223">
            <v>47</v>
          </cell>
          <cell r="J223">
            <v>30432</v>
          </cell>
          <cell r="K223">
            <v>14045.02</v>
          </cell>
          <cell r="L223">
            <v>3.81</v>
          </cell>
          <cell r="M223">
            <v>2.0699999999999998</v>
          </cell>
          <cell r="N223">
            <v>3.34</v>
          </cell>
          <cell r="O223">
            <v>1</v>
          </cell>
          <cell r="P223">
            <v>0.71509999999999996</v>
          </cell>
          <cell r="Q223">
            <v>0.72909999999999997</v>
          </cell>
          <cell r="S223" t="str">
            <v>AP</v>
          </cell>
          <cell r="T223">
            <v>1.0899000000000001</v>
          </cell>
          <cell r="V223" t="str">
            <v>AP</v>
          </cell>
          <cell r="W223">
            <v>1.0928</v>
          </cell>
          <cell r="X223">
            <v>1.0669</v>
          </cell>
          <cell r="Y223">
            <v>-2.3000000000000131E-2</v>
          </cell>
          <cell r="Z223">
            <v>-2.8999999999999027E-3</v>
          </cell>
          <cell r="AA223">
            <v>-2.6537335285504232E-3</v>
          </cell>
        </row>
        <row r="224">
          <cell r="A224" t="str">
            <v>272</v>
          </cell>
          <cell r="B224" t="str">
            <v>OTHER MAJOR CARDIOVASCULAR PROCEDURES WITHOUT CC/MCC</v>
          </cell>
          <cell r="C224">
            <v>36</v>
          </cell>
          <cell r="D224">
            <v>2</v>
          </cell>
          <cell r="E224">
            <v>117463.94</v>
          </cell>
          <cell r="F224">
            <v>97783.43</v>
          </cell>
          <cell r="G224">
            <v>3.97</v>
          </cell>
          <cell r="I224">
            <v>35</v>
          </cell>
          <cell r="J224">
            <v>105044.18</v>
          </cell>
          <cell r="K224">
            <v>65435.29</v>
          </cell>
          <cell r="L224">
            <v>3.69</v>
          </cell>
          <cell r="M224">
            <v>2.12</v>
          </cell>
          <cell r="N224">
            <v>3.05</v>
          </cell>
          <cell r="O224">
            <v>1</v>
          </cell>
          <cell r="P224">
            <v>2.4683999999999999</v>
          </cell>
          <cell r="Q224">
            <v>2.4295</v>
          </cell>
          <cell r="S224" t="str">
            <v>A</v>
          </cell>
          <cell r="T224">
            <v>3.6316000000000002</v>
          </cell>
          <cell r="V224" t="str">
            <v>A</v>
          </cell>
          <cell r="W224">
            <v>3.5564</v>
          </cell>
          <cell r="X224">
            <v>3.5550999999999999</v>
          </cell>
          <cell r="Y224">
            <v>-7.6500000000000234E-2</v>
          </cell>
          <cell r="Z224">
            <v>7.5200000000000156E-2</v>
          </cell>
          <cell r="AA224">
            <v>2.1144978067708962E-2</v>
          </cell>
        </row>
        <row r="225">
          <cell r="A225" t="str">
            <v>027</v>
          </cell>
          <cell r="B225" t="str">
            <v>CRANIOTOMY AND ENDOVASCULAR INTRACRANIAL PROCEDURES WITHOUT CC/MCC</v>
          </cell>
          <cell r="C225">
            <v>80</v>
          </cell>
          <cell r="D225">
            <v>2</v>
          </cell>
          <cell r="E225">
            <v>99345.600000000006</v>
          </cell>
          <cell r="F225">
            <v>60358.3</v>
          </cell>
          <cell r="G225">
            <v>2.68</v>
          </cell>
          <cell r="I225">
            <v>78</v>
          </cell>
          <cell r="J225">
            <v>93245.8</v>
          </cell>
          <cell r="K225">
            <v>47348.6</v>
          </cell>
          <cell r="L225">
            <v>2.68</v>
          </cell>
          <cell r="M225">
            <v>2.34</v>
          </cell>
          <cell r="N225">
            <v>2.0499999999999998</v>
          </cell>
          <cell r="O225">
            <v>1</v>
          </cell>
          <cell r="P225">
            <v>2.1911</v>
          </cell>
          <cell r="Q225">
            <v>2.1564999999999999</v>
          </cell>
          <cell r="S225" t="str">
            <v>A</v>
          </cell>
          <cell r="T225">
            <v>3.2235</v>
          </cell>
          <cell r="V225" t="str">
            <v>A</v>
          </cell>
          <cell r="W225">
            <v>3.1602999999999999</v>
          </cell>
          <cell r="X225">
            <v>3.1556000000000002</v>
          </cell>
          <cell r="Y225">
            <v>-6.7899999999999849E-2</v>
          </cell>
          <cell r="Z225">
            <v>6.3200000000000145E-2</v>
          </cell>
          <cell r="AA225">
            <v>1.9998101446065293E-2</v>
          </cell>
        </row>
        <row r="226">
          <cell r="A226" t="str">
            <v>935</v>
          </cell>
          <cell r="B226" t="str">
            <v>NON-EXTENSIVE BURNS</v>
          </cell>
          <cell r="C226">
            <v>44</v>
          </cell>
          <cell r="D226">
            <v>4</v>
          </cell>
          <cell r="E226">
            <v>63154.09</v>
          </cell>
          <cell r="F226">
            <v>53418.06</v>
          </cell>
          <cell r="G226">
            <v>6</v>
          </cell>
          <cell r="I226">
            <v>42</v>
          </cell>
          <cell r="J226">
            <v>54968.61</v>
          </cell>
          <cell r="K226">
            <v>38898.93</v>
          </cell>
          <cell r="L226">
            <v>5.33</v>
          </cell>
          <cell r="M226">
            <v>3.26</v>
          </cell>
          <cell r="N226">
            <v>4.32</v>
          </cell>
          <cell r="O226">
            <v>1</v>
          </cell>
          <cell r="P226">
            <v>1.2917000000000001</v>
          </cell>
          <cell r="Q226">
            <v>1.2713000000000001</v>
          </cell>
          <cell r="S226" t="str">
            <v>A</v>
          </cell>
          <cell r="T226">
            <v>1.9003000000000001</v>
          </cell>
          <cell r="V226" t="str">
            <v>A</v>
          </cell>
          <cell r="W226">
            <v>1.8642000000000001</v>
          </cell>
          <cell r="X226">
            <v>1.8603000000000001</v>
          </cell>
          <cell r="Y226">
            <v>-4.0000000000000036E-2</v>
          </cell>
          <cell r="Z226">
            <v>3.6100000000000021E-2</v>
          </cell>
          <cell r="AA226">
            <v>1.9364875013410589E-2</v>
          </cell>
        </row>
        <row r="227">
          <cell r="A227" t="str">
            <v>434</v>
          </cell>
          <cell r="B227" t="str">
            <v>CIRRHOSIS AND ALCOHOLIC HEPATITIS WITHOUT CC/MCC</v>
          </cell>
          <cell r="C227">
            <v>15</v>
          </cell>
          <cell r="D227">
            <v>0</v>
          </cell>
          <cell r="E227">
            <v>24540.37</v>
          </cell>
          <cell r="F227">
            <v>14066.15</v>
          </cell>
          <cell r="G227">
            <v>3.2</v>
          </cell>
          <cell r="I227">
            <v>14</v>
          </cell>
          <cell r="J227">
            <v>22123.69</v>
          </cell>
          <cell r="K227">
            <v>11152.76</v>
          </cell>
          <cell r="L227">
            <v>2.93</v>
          </cell>
          <cell r="M227">
            <v>1.44</v>
          </cell>
          <cell r="N227">
            <v>2.57</v>
          </cell>
          <cell r="O227">
            <v>1</v>
          </cell>
          <cell r="P227">
            <v>0.51990000000000003</v>
          </cell>
          <cell r="Q227">
            <v>0.51170000000000004</v>
          </cell>
          <cell r="S227" t="str">
            <v>A</v>
          </cell>
          <cell r="T227">
            <v>0.76490000000000002</v>
          </cell>
          <cell r="V227" t="str">
            <v>A</v>
          </cell>
          <cell r="W227">
            <v>0.75170000000000003</v>
          </cell>
          <cell r="X227">
            <v>0.74880000000000002</v>
          </cell>
          <cell r="Y227">
            <v>-1.6100000000000003E-2</v>
          </cell>
          <cell r="Z227">
            <v>1.319999999999999E-2</v>
          </cell>
          <cell r="AA227">
            <v>1.7560196887055991E-2</v>
          </cell>
        </row>
        <row r="228">
          <cell r="A228" t="str">
            <v>323</v>
          </cell>
          <cell r="B228" t="str">
            <v>CORONARY INTRAVASCULAR LITHOTRIPSY WITH INTRALUMINAL DEVICE WITH MCC</v>
          </cell>
          <cell r="C228">
            <v>15</v>
          </cell>
          <cell r="D228">
            <v>1</v>
          </cell>
          <cell r="E228">
            <v>215958.08</v>
          </cell>
          <cell r="F228">
            <v>49232.31</v>
          </cell>
          <cell r="G228">
            <v>7.07</v>
          </cell>
          <cell r="I228">
            <v>14</v>
          </cell>
          <cell r="J228">
            <v>207600.98</v>
          </cell>
          <cell r="K228">
            <v>39361.58</v>
          </cell>
          <cell r="L228">
            <v>6.93</v>
          </cell>
          <cell r="M228">
            <v>3.1</v>
          </cell>
          <cell r="N228">
            <v>6</v>
          </cell>
          <cell r="O228">
            <v>1</v>
          </cell>
          <cell r="P228">
            <v>4.8783000000000003</v>
          </cell>
          <cell r="Q228">
            <v>4.8013000000000003</v>
          </cell>
          <cell r="S228" t="str">
            <v>A</v>
          </cell>
          <cell r="T228">
            <v>7.1769999999999996</v>
          </cell>
          <cell r="V228" t="str">
            <v>A</v>
          </cell>
          <cell r="W228">
            <v>7.0587</v>
          </cell>
          <cell r="X228">
            <v>7.0256999999999996</v>
          </cell>
          <cell r="Y228">
            <v>-0.15129999999999999</v>
          </cell>
          <cell r="Z228">
            <v>0.11829999999999963</v>
          </cell>
          <cell r="AA228">
            <v>1.6759459957215866E-2</v>
          </cell>
        </row>
        <row r="229">
          <cell r="A229" t="str">
            <v>494</v>
          </cell>
          <cell r="B229" t="str">
            <v>LOWER EXTREMITY AND HUMERUS PROCEDURES EXCEPT HIP, FOOT AND FEMUR WITHOUT CC/MCC</v>
          </cell>
          <cell r="C229">
            <v>181</v>
          </cell>
          <cell r="D229">
            <v>4</v>
          </cell>
          <cell r="E229">
            <v>65645.820000000007</v>
          </cell>
          <cell r="F229">
            <v>39091.440000000002</v>
          </cell>
          <cell r="G229">
            <v>2.85</v>
          </cell>
          <cell r="I229">
            <v>177</v>
          </cell>
          <cell r="J229">
            <v>61940.65</v>
          </cell>
          <cell r="K229">
            <v>30134.57</v>
          </cell>
          <cell r="L229">
            <v>2.77</v>
          </cell>
          <cell r="M229">
            <v>2.1800000000000002</v>
          </cell>
          <cell r="N229">
            <v>2.16</v>
          </cell>
          <cell r="O229">
            <v>1</v>
          </cell>
          <cell r="P229">
            <v>1.4555</v>
          </cell>
          <cell r="Q229">
            <v>1.4325000000000001</v>
          </cell>
          <cell r="S229" t="str">
            <v>A</v>
          </cell>
          <cell r="T229">
            <v>2.1413000000000002</v>
          </cell>
          <cell r="V229" t="str">
            <v>A</v>
          </cell>
          <cell r="W229">
            <v>2.1072000000000002</v>
          </cell>
          <cell r="X229">
            <v>2.0962000000000001</v>
          </cell>
          <cell r="Y229">
            <v>-4.510000000000014E-2</v>
          </cell>
          <cell r="Z229">
            <v>3.4100000000000019E-2</v>
          </cell>
          <cell r="AA229">
            <v>1.6182611996962804E-2</v>
          </cell>
        </row>
        <row r="230">
          <cell r="A230" t="str">
            <v>372</v>
          </cell>
          <cell r="B230" t="str">
            <v>MAJOR GASTROINTESTINAL DISORDERS AND PERITONEAL INFECTIONS WITH CC</v>
          </cell>
          <cell r="C230">
            <v>154</v>
          </cell>
          <cell r="D230">
            <v>8</v>
          </cell>
          <cell r="E230">
            <v>34838.29</v>
          </cell>
          <cell r="F230">
            <v>25326.71</v>
          </cell>
          <cell r="G230">
            <v>4.79</v>
          </cell>
          <cell r="I230">
            <v>151</v>
          </cell>
          <cell r="J230">
            <v>32438.61</v>
          </cell>
          <cell r="K230">
            <v>17991.87</v>
          </cell>
          <cell r="L230">
            <v>4.5</v>
          </cell>
          <cell r="M230">
            <v>2.76</v>
          </cell>
          <cell r="N230">
            <v>3.8</v>
          </cell>
          <cell r="O230">
            <v>1</v>
          </cell>
          <cell r="P230">
            <v>0.76219999999999999</v>
          </cell>
          <cell r="Q230">
            <v>0.75019999999999998</v>
          </cell>
          <cell r="S230" t="str">
            <v>A</v>
          </cell>
          <cell r="T230">
            <v>1.1214</v>
          </cell>
          <cell r="V230" t="str">
            <v>A</v>
          </cell>
          <cell r="W230">
            <v>1.1043000000000001</v>
          </cell>
          <cell r="X230">
            <v>1.0978000000000001</v>
          </cell>
          <cell r="Y230">
            <v>-2.3599999999999843E-2</v>
          </cell>
          <cell r="Z230">
            <v>1.7099999999999893E-2</v>
          </cell>
          <cell r="AA230">
            <v>1.5484922575387026E-2</v>
          </cell>
        </row>
        <row r="231">
          <cell r="A231" t="str">
            <v>069</v>
          </cell>
          <cell r="B231" t="str">
            <v>TRANSIENT ISCHEMIA WITHOUT THROMBOLYTIC</v>
          </cell>
          <cell r="C231">
            <v>74</v>
          </cell>
          <cell r="D231">
            <v>3</v>
          </cell>
          <cell r="E231">
            <v>32487.62</v>
          </cell>
          <cell r="F231">
            <v>15514.54</v>
          </cell>
          <cell r="G231">
            <v>2.58</v>
          </cell>
          <cell r="I231">
            <v>72</v>
          </cell>
          <cell r="J231">
            <v>30849.02</v>
          </cell>
          <cell r="K231">
            <v>12008.4</v>
          </cell>
          <cell r="L231">
            <v>2.38</v>
          </cell>
          <cell r="M231">
            <v>1.65</v>
          </cell>
          <cell r="N231">
            <v>1.95</v>
          </cell>
          <cell r="O231">
            <v>1</v>
          </cell>
          <cell r="P231">
            <v>0.72489999999999999</v>
          </cell>
          <cell r="Q231">
            <v>0.71350000000000002</v>
          </cell>
          <cell r="S231" t="str">
            <v>A</v>
          </cell>
          <cell r="T231">
            <v>1.0665</v>
          </cell>
          <cell r="V231" t="str">
            <v>A</v>
          </cell>
          <cell r="W231">
            <v>1.0507</v>
          </cell>
          <cell r="X231">
            <v>1.0441</v>
          </cell>
          <cell r="Y231">
            <v>-2.2399999999999975E-2</v>
          </cell>
          <cell r="Z231">
            <v>1.5800000000000036E-2</v>
          </cell>
          <cell r="AA231">
            <v>1.5037593984962442E-2</v>
          </cell>
        </row>
        <row r="232">
          <cell r="A232" t="str">
            <v>768</v>
          </cell>
          <cell r="B232" t="str">
            <v>VAGINAL DELIVERY WITH O.R. PROCEDURES EXCEPT STERILIZATION AND/OR D&amp;C</v>
          </cell>
          <cell r="C232">
            <v>331</v>
          </cell>
          <cell r="D232">
            <v>0</v>
          </cell>
          <cell r="E232">
            <v>18733.53</v>
          </cell>
          <cell r="F232">
            <v>13818.46</v>
          </cell>
          <cell r="G232">
            <v>2.77</v>
          </cell>
          <cell r="I232">
            <v>325</v>
          </cell>
          <cell r="J232">
            <v>17498.740000000002</v>
          </cell>
          <cell r="K232">
            <v>9682.33</v>
          </cell>
          <cell r="L232">
            <v>2.59</v>
          </cell>
          <cell r="M232">
            <v>1.03</v>
          </cell>
          <cell r="N232">
            <v>2.38</v>
          </cell>
          <cell r="O232">
            <v>1</v>
          </cell>
          <cell r="P232">
            <v>0.41120000000000001</v>
          </cell>
          <cell r="Q232">
            <v>0.4047</v>
          </cell>
          <cell r="S232" t="str">
            <v>A</v>
          </cell>
          <cell r="T232">
            <v>0.60489999999999999</v>
          </cell>
          <cell r="V232" t="str">
            <v>A</v>
          </cell>
          <cell r="W232">
            <v>0.59609999999999996</v>
          </cell>
          <cell r="X232">
            <v>0.59219999999999995</v>
          </cell>
          <cell r="Y232">
            <v>-1.2700000000000045E-2</v>
          </cell>
          <cell r="Z232">
            <v>8.80000000000003E-3</v>
          </cell>
          <cell r="AA232">
            <v>1.4762623720852257E-2</v>
          </cell>
        </row>
        <row r="233">
          <cell r="A233" t="str">
            <v>907</v>
          </cell>
          <cell r="B233" t="str">
            <v>OTHER O.R. PROCEDURES FOR INJURIES WITH MCC</v>
          </cell>
          <cell r="C233">
            <v>68</v>
          </cell>
          <cell r="D233">
            <v>5</v>
          </cell>
          <cell r="E233">
            <v>126136.32000000001</v>
          </cell>
          <cell r="F233">
            <v>119822.36</v>
          </cell>
          <cell r="G233">
            <v>9.99</v>
          </cell>
          <cell r="I233">
            <v>67</v>
          </cell>
          <cell r="J233">
            <v>116407.69</v>
          </cell>
          <cell r="K233">
            <v>90198.36</v>
          </cell>
          <cell r="L233">
            <v>9.34</v>
          </cell>
          <cell r="M233">
            <v>8.01</v>
          </cell>
          <cell r="N233">
            <v>6.87</v>
          </cell>
          <cell r="O233">
            <v>1</v>
          </cell>
          <cell r="P233">
            <v>2.7353999999999998</v>
          </cell>
          <cell r="Q233">
            <v>2.6922000000000001</v>
          </cell>
          <cell r="S233" t="str">
            <v>A</v>
          </cell>
          <cell r="T233">
            <v>4.0243000000000002</v>
          </cell>
          <cell r="V233" t="str">
            <v>A</v>
          </cell>
          <cell r="W233">
            <v>3.2799</v>
          </cell>
          <cell r="X233">
            <v>3.9394999999999998</v>
          </cell>
          <cell r="Y233">
            <v>-8.4800000000000431E-2</v>
          </cell>
          <cell r="Z233">
            <v>0.74440000000000017</v>
          </cell>
          <cell r="AA233">
            <v>0.22695813896765149</v>
          </cell>
        </row>
        <row r="234">
          <cell r="A234" t="str">
            <v>097</v>
          </cell>
          <cell r="B234" t="str">
            <v>NON-BACTERIAL INFECTION OF NERVOUS SYSTEM EXCEPT VIRAL MENINGITIS WITH MCC</v>
          </cell>
          <cell r="C234">
            <v>23</v>
          </cell>
          <cell r="D234">
            <v>8</v>
          </cell>
          <cell r="E234">
            <v>105393.69</v>
          </cell>
          <cell r="F234">
            <v>64510.16</v>
          </cell>
          <cell r="G234">
            <v>12.78</v>
          </cell>
          <cell r="I234">
            <v>22</v>
          </cell>
          <cell r="J234">
            <v>98271.15</v>
          </cell>
          <cell r="K234">
            <v>56426.25</v>
          </cell>
          <cell r="L234">
            <v>12.64</v>
          </cell>
          <cell r="M234">
            <v>9.2799999999999994</v>
          </cell>
          <cell r="N234">
            <v>8.92</v>
          </cell>
          <cell r="O234">
            <v>1</v>
          </cell>
          <cell r="P234">
            <v>2.3092000000000001</v>
          </cell>
          <cell r="Q234">
            <v>2.2728000000000002</v>
          </cell>
          <cell r="S234" t="str">
            <v>A</v>
          </cell>
          <cell r="T234">
            <v>3.3974000000000002</v>
          </cell>
          <cell r="V234" t="str">
            <v>A</v>
          </cell>
          <cell r="W234">
            <v>3.3509000000000002</v>
          </cell>
          <cell r="X234">
            <v>3.3258000000000001</v>
          </cell>
          <cell r="Y234">
            <v>-7.1600000000000108E-2</v>
          </cell>
          <cell r="Z234">
            <v>4.6499999999999986E-2</v>
          </cell>
          <cell r="AA234">
            <v>1.3876868900892292E-2</v>
          </cell>
        </row>
        <row r="235">
          <cell r="A235" t="str">
            <v>603</v>
          </cell>
          <cell r="B235" t="str">
            <v>CELLULITIS WITHOUT MCC</v>
          </cell>
          <cell r="C235">
            <v>1086</v>
          </cell>
          <cell r="D235">
            <v>34</v>
          </cell>
          <cell r="E235">
            <v>25578.19</v>
          </cell>
          <cell r="F235">
            <v>16541.97</v>
          </cell>
          <cell r="G235">
            <v>3.58</v>
          </cell>
          <cell r="I235">
            <v>1073</v>
          </cell>
          <cell r="J235">
            <v>24639.59</v>
          </cell>
          <cell r="K235">
            <v>13589.43</v>
          </cell>
          <cell r="L235">
            <v>3.46</v>
          </cell>
          <cell r="M235">
            <v>2.1800000000000002</v>
          </cell>
          <cell r="N235">
            <v>2.9</v>
          </cell>
          <cell r="O235">
            <v>1</v>
          </cell>
          <cell r="P235">
            <v>0.57899999999999996</v>
          </cell>
          <cell r="Q235">
            <v>0.56989999999999996</v>
          </cell>
          <cell r="S235" t="str">
            <v>A</v>
          </cell>
          <cell r="T235">
            <v>0.85189999999999999</v>
          </cell>
          <cell r="V235" t="str">
            <v>A</v>
          </cell>
          <cell r="W235">
            <v>0.8407</v>
          </cell>
          <cell r="X235">
            <v>0.83389999999999997</v>
          </cell>
          <cell r="Y235">
            <v>-1.8000000000000016E-2</v>
          </cell>
          <cell r="Z235">
            <v>1.1199999999999988E-2</v>
          </cell>
          <cell r="AA235">
            <v>1.3322231473771842E-2</v>
          </cell>
        </row>
        <row r="236">
          <cell r="A236" t="str">
            <v>432</v>
          </cell>
          <cell r="B236" t="str">
            <v>CIRRHOSIS AND ALCOHOLIC HEPATITIS WITH MCC</v>
          </cell>
          <cell r="C236">
            <v>301</v>
          </cell>
          <cell r="D236">
            <v>36</v>
          </cell>
          <cell r="E236">
            <v>58508.79</v>
          </cell>
          <cell r="F236">
            <v>60311.89</v>
          </cell>
          <cell r="G236">
            <v>6.81</v>
          </cell>
          <cell r="I236">
            <v>297</v>
          </cell>
          <cell r="J236">
            <v>53412.11</v>
          </cell>
          <cell r="K236">
            <v>39539.449999999997</v>
          </cell>
          <cell r="L236">
            <v>6.29</v>
          </cell>
          <cell r="M236">
            <v>5.33</v>
          </cell>
          <cell r="N236">
            <v>4.76</v>
          </cell>
          <cell r="O236">
            <v>1</v>
          </cell>
          <cell r="P236">
            <v>1.2551000000000001</v>
          </cell>
          <cell r="Q236">
            <v>1.2353000000000001</v>
          </cell>
          <cell r="S236" t="str">
            <v>A</v>
          </cell>
          <cell r="T236">
            <v>1.8465</v>
          </cell>
          <cell r="V236" t="str">
            <v>A</v>
          </cell>
          <cell r="W236">
            <v>1.7659</v>
          </cell>
          <cell r="X236">
            <v>1.8076000000000001</v>
          </cell>
          <cell r="Y236">
            <v>-3.8899999999999935E-2</v>
          </cell>
          <cell r="Z236">
            <v>8.0600000000000005E-2</v>
          </cell>
          <cell r="AA236">
            <v>4.5642448609774053E-2</v>
          </cell>
        </row>
        <row r="237">
          <cell r="A237" t="str">
            <v>533</v>
          </cell>
          <cell r="B237" t="str">
            <v>FRACTURES OF FEMUR WITH MCC</v>
          </cell>
          <cell r="C237">
            <v>1</v>
          </cell>
          <cell r="D237">
            <v>0</v>
          </cell>
          <cell r="E237">
            <v>51194.65</v>
          </cell>
          <cell r="F237">
            <v>0</v>
          </cell>
          <cell r="G237">
            <v>8</v>
          </cell>
          <cell r="I237">
            <v>1</v>
          </cell>
          <cell r="J237">
            <v>51194.65</v>
          </cell>
          <cell r="K237">
            <v>0</v>
          </cell>
          <cell r="L237">
            <v>5.4</v>
          </cell>
          <cell r="M237">
            <v>0</v>
          </cell>
          <cell r="N237">
            <v>4.2</v>
          </cell>
          <cell r="O237">
            <v>0</v>
          </cell>
          <cell r="P237">
            <v>0</v>
          </cell>
          <cell r="Q237">
            <v>1.4412</v>
          </cell>
          <cell r="S237" t="str">
            <v>M</v>
          </cell>
          <cell r="T237">
            <v>2.1543000000000001</v>
          </cell>
          <cell r="V237" t="str">
            <v>M</v>
          </cell>
          <cell r="W237">
            <v>2.4150999999999998</v>
          </cell>
          <cell r="X237">
            <v>2.1089000000000002</v>
          </cell>
          <cell r="Y237">
            <v>-4.5399999999999885E-2</v>
          </cell>
          <cell r="Z237">
            <v>-0.2607999999999997</v>
          </cell>
          <cell r="AA237">
            <v>-0.10798724690488995</v>
          </cell>
        </row>
        <row r="238">
          <cell r="A238" t="str">
            <v>063</v>
          </cell>
          <cell r="B238" t="str">
            <v>ISCHEMIC STROKE, PRECEREBRAL OCCLUSION OR TRANSIENT ISCHEMIA WITH THROMBOLYTIC AGENT WITHOUT CC/MCC</v>
          </cell>
          <cell r="C238">
            <v>9</v>
          </cell>
          <cell r="D238">
            <v>1</v>
          </cell>
          <cell r="E238">
            <v>52080.12</v>
          </cell>
          <cell r="F238">
            <v>8522.51</v>
          </cell>
          <cell r="G238">
            <v>2.33</v>
          </cell>
          <cell r="I238">
            <v>9</v>
          </cell>
          <cell r="J238">
            <v>52080.12</v>
          </cell>
          <cell r="K238">
            <v>8522.51</v>
          </cell>
          <cell r="L238">
            <v>2.33</v>
          </cell>
          <cell r="M238">
            <v>0.67</v>
          </cell>
          <cell r="N238">
            <v>2.2200000000000002</v>
          </cell>
          <cell r="O238">
            <v>1</v>
          </cell>
          <cell r="P238">
            <v>1.2238</v>
          </cell>
          <cell r="Q238">
            <v>1.2044999999999999</v>
          </cell>
          <cell r="S238" t="str">
            <v>A</v>
          </cell>
          <cell r="T238">
            <v>1.8005</v>
          </cell>
          <cell r="V238" t="str">
            <v>A</v>
          </cell>
          <cell r="W238">
            <v>1.7782</v>
          </cell>
          <cell r="X238">
            <v>1.7625</v>
          </cell>
          <cell r="Y238">
            <v>-3.8000000000000034E-2</v>
          </cell>
          <cell r="Z238">
            <v>2.2299999999999986E-2</v>
          </cell>
          <cell r="AA238">
            <v>1.2540771566752889E-2</v>
          </cell>
        </row>
        <row r="239">
          <cell r="A239" t="str">
            <v>785</v>
          </cell>
          <cell r="B239" t="str">
            <v>CESAREAN SECTION WITH STERILIZATION WITHOUT CC/MCC</v>
          </cell>
          <cell r="C239">
            <v>738</v>
          </cell>
          <cell r="D239">
            <v>0</v>
          </cell>
          <cell r="E239">
            <v>27023.22</v>
          </cell>
          <cell r="F239">
            <v>19388.22</v>
          </cell>
          <cell r="G239">
            <v>2.65</v>
          </cell>
          <cell r="I239">
            <v>733</v>
          </cell>
          <cell r="J239">
            <v>25843.71</v>
          </cell>
          <cell r="K239">
            <v>10753.92</v>
          </cell>
          <cell r="L239">
            <v>2.4700000000000002</v>
          </cell>
          <cell r="M239">
            <v>1.24</v>
          </cell>
          <cell r="N239">
            <v>2.29</v>
          </cell>
          <cell r="O239">
            <v>1</v>
          </cell>
          <cell r="P239">
            <v>0.60729999999999995</v>
          </cell>
          <cell r="Q239">
            <v>0.59770000000000001</v>
          </cell>
          <cell r="S239" t="str">
            <v>A</v>
          </cell>
          <cell r="T239">
            <v>0.89339999999999997</v>
          </cell>
          <cell r="V239" t="str">
            <v>A</v>
          </cell>
          <cell r="W239">
            <v>0.88249999999999995</v>
          </cell>
          <cell r="X239">
            <v>0.87460000000000004</v>
          </cell>
          <cell r="Y239">
            <v>-1.8799999999999928E-2</v>
          </cell>
          <cell r="Z239">
            <v>1.0900000000000021E-2</v>
          </cell>
          <cell r="AA239">
            <v>1.2351274787535435E-2</v>
          </cell>
        </row>
        <row r="240">
          <cell r="A240" t="str">
            <v>062</v>
          </cell>
          <cell r="B240" t="str">
            <v>ISCHEMIC STROKE, PRECEREBRAL OCCLUSION OR TRANSIENT ISCHEMIA WITH THROMBOLYTIC AGENT WITH CC</v>
          </cell>
          <cell r="C240">
            <v>42</v>
          </cell>
          <cell r="D240">
            <v>7</v>
          </cell>
          <cell r="E240">
            <v>59962.84</v>
          </cell>
          <cell r="F240">
            <v>14864.85</v>
          </cell>
          <cell r="G240">
            <v>2.95</v>
          </cell>
          <cell r="I240">
            <v>42</v>
          </cell>
          <cell r="J240">
            <v>59962.84</v>
          </cell>
          <cell r="K240">
            <v>14864.85</v>
          </cell>
          <cell r="L240">
            <v>2.95</v>
          </cell>
          <cell r="M240">
            <v>1.79</v>
          </cell>
          <cell r="N240">
            <v>2.4700000000000002</v>
          </cell>
          <cell r="O240">
            <v>1</v>
          </cell>
          <cell r="P240">
            <v>1.409</v>
          </cell>
          <cell r="Q240">
            <v>1.3868</v>
          </cell>
          <cell r="S240" t="str">
            <v>A</v>
          </cell>
          <cell r="T240">
            <v>2.073</v>
          </cell>
          <cell r="V240" t="str">
            <v>A</v>
          </cell>
          <cell r="W240">
            <v>2.0497000000000001</v>
          </cell>
          <cell r="X240">
            <v>2.0293000000000001</v>
          </cell>
          <cell r="Y240">
            <v>-4.369999999999985E-2</v>
          </cell>
          <cell r="Z240">
            <v>2.3299999999999876E-2</v>
          </cell>
          <cell r="AA240">
            <v>1.1367517197638618E-2</v>
          </cell>
        </row>
        <row r="241">
          <cell r="A241" t="str">
            <v>345</v>
          </cell>
          <cell r="B241" t="str">
            <v>MINOR SMALL AND LARGE BOWEL PROCEDURES WITH CC</v>
          </cell>
          <cell r="C241">
            <v>10</v>
          </cell>
          <cell r="D241">
            <v>0</v>
          </cell>
          <cell r="E241">
            <v>41396.29</v>
          </cell>
          <cell r="F241">
            <v>18994.900000000001</v>
          </cell>
          <cell r="G241">
            <v>5.6</v>
          </cell>
          <cell r="I241">
            <v>10</v>
          </cell>
          <cell r="J241">
            <v>41396.29</v>
          </cell>
          <cell r="K241">
            <v>18994.900000000001</v>
          </cell>
          <cell r="L241">
            <v>5.6</v>
          </cell>
          <cell r="M241">
            <v>3.69</v>
          </cell>
          <cell r="N241">
            <v>4.58</v>
          </cell>
          <cell r="O241">
            <v>1</v>
          </cell>
          <cell r="P241">
            <v>0.97270000000000001</v>
          </cell>
          <cell r="Q241">
            <v>1.3101</v>
          </cell>
          <cell r="S241" t="str">
            <v>AP</v>
          </cell>
          <cell r="T241">
            <v>1.9582999999999999</v>
          </cell>
          <cell r="V241" t="str">
            <v>AP</v>
          </cell>
          <cell r="W241">
            <v>1.8954</v>
          </cell>
          <cell r="X241">
            <v>1.9171</v>
          </cell>
          <cell r="Y241">
            <v>-4.1199999999999903E-2</v>
          </cell>
          <cell r="Z241">
            <v>6.2899999999999956E-2</v>
          </cell>
          <cell r="AA241">
            <v>3.318560725968131E-2</v>
          </cell>
        </row>
        <row r="242">
          <cell r="A242" t="str">
            <v>492</v>
          </cell>
          <cell r="B242" t="str">
            <v>LOWER EXTREMITY AND HUMERUS PROCEDURES EXCEPT HIP, FOOT AND FEMUR WITH MCC OR INSERTION OF ANTIBIOTIC-ELUTING BONE VOID FILLE</v>
          </cell>
          <cell r="C242">
            <v>65</v>
          </cell>
          <cell r="D242">
            <v>7</v>
          </cell>
          <cell r="E242">
            <v>108917.22</v>
          </cell>
          <cell r="F242">
            <v>61497.43</v>
          </cell>
          <cell r="G242">
            <v>8</v>
          </cell>
          <cell r="I242">
            <v>64</v>
          </cell>
          <cell r="J242">
            <v>105384.34</v>
          </cell>
          <cell r="K242">
            <v>55043.12</v>
          </cell>
          <cell r="L242">
            <v>7.97</v>
          </cell>
          <cell r="M242">
            <v>7.35</v>
          </cell>
          <cell r="N242">
            <v>5.95</v>
          </cell>
          <cell r="O242">
            <v>1</v>
          </cell>
          <cell r="P242">
            <v>2.4763000000000002</v>
          </cell>
          <cell r="Q242">
            <v>2.4371999999999998</v>
          </cell>
          <cell r="S242" t="str">
            <v>A</v>
          </cell>
          <cell r="T242">
            <v>3.6431</v>
          </cell>
          <cell r="V242" t="str">
            <v>A</v>
          </cell>
          <cell r="W242">
            <v>3.6057000000000001</v>
          </cell>
          <cell r="X242">
            <v>3.5663999999999998</v>
          </cell>
          <cell r="Y242">
            <v>-7.6700000000000212E-2</v>
          </cell>
          <cell r="Z242">
            <v>3.7399999999999878E-2</v>
          </cell>
          <cell r="AA242">
            <v>1.0372465818010337E-2</v>
          </cell>
        </row>
        <row r="243">
          <cell r="A243" t="str">
            <v>439</v>
          </cell>
          <cell r="B243" t="str">
            <v>DISORDERS OF PANCREAS EXCEPT MALIGNANCY WITH CC</v>
          </cell>
          <cell r="C243">
            <v>409</v>
          </cell>
          <cell r="D243">
            <v>21</v>
          </cell>
          <cell r="E243">
            <v>28949.94</v>
          </cell>
          <cell r="F243">
            <v>19016.07</v>
          </cell>
          <cell r="G243">
            <v>4.0599999999999996</v>
          </cell>
          <cell r="I243">
            <v>402</v>
          </cell>
          <cell r="J243">
            <v>27426.94</v>
          </cell>
          <cell r="K243">
            <v>14361.64</v>
          </cell>
          <cell r="L243">
            <v>3.85</v>
          </cell>
          <cell r="M243">
            <v>2.41</v>
          </cell>
          <cell r="N243">
            <v>3.28</v>
          </cell>
          <cell r="O243">
            <v>1</v>
          </cell>
          <cell r="P243">
            <v>0.64449999999999996</v>
          </cell>
          <cell r="Q243">
            <v>0.63429999999999997</v>
          </cell>
          <cell r="S243" t="str">
            <v>A</v>
          </cell>
          <cell r="T243">
            <v>0.94820000000000004</v>
          </cell>
          <cell r="V243" t="str">
            <v>A</v>
          </cell>
          <cell r="W243">
            <v>0.93879999999999997</v>
          </cell>
          <cell r="X243">
            <v>0.92820000000000003</v>
          </cell>
          <cell r="Y243">
            <v>-2.0000000000000018E-2</v>
          </cell>
          <cell r="Z243">
            <v>9.400000000000075E-3</v>
          </cell>
          <cell r="AA243">
            <v>1.0012782275245075E-2</v>
          </cell>
        </row>
        <row r="244">
          <cell r="A244" t="str">
            <v>187</v>
          </cell>
          <cell r="B244" t="str">
            <v>PLEURAL EFFUSION WITH CC</v>
          </cell>
          <cell r="C244">
            <v>16</v>
          </cell>
          <cell r="D244">
            <v>2</v>
          </cell>
          <cell r="E244">
            <v>31201.89</v>
          </cell>
          <cell r="F244">
            <v>15712.31</v>
          </cell>
          <cell r="G244">
            <v>3.5</v>
          </cell>
          <cell r="I244">
            <v>16</v>
          </cell>
          <cell r="J244">
            <v>31201.89</v>
          </cell>
          <cell r="K244">
            <v>15712.31</v>
          </cell>
          <cell r="L244">
            <v>3.5</v>
          </cell>
          <cell r="M244">
            <v>1.94</v>
          </cell>
          <cell r="N244">
            <v>2.91</v>
          </cell>
          <cell r="O244">
            <v>1</v>
          </cell>
          <cell r="P244">
            <v>0.73319999999999996</v>
          </cell>
          <cell r="Q244">
            <v>0.72160000000000002</v>
          </cell>
          <cell r="S244" t="str">
            <v>A</v>
          </cell>
          <cell r="T244">
            <v>1.0786</v>
          </cell>
          <cell r="V244" t="str">
            <v>AP</v>
          </cell>
          <cell r="W244">
            <v>1.1416999999999999</v>
          </cell>
          <cell r="X244">
            <v>1.0559000000000001</v>
          </cell>
          <cell r="Y244">
            <v>-2.2699999999999942E-2</v>
          </cell>
          <cell r="Z244">
            <v>-6.3099999999999934E-2</v>
          </cell>
          <cell r="AA244">
            <v>-5.5268459315056438E-2</v>
          </cell>
        </row>
        <row r="245">
          <cell r="A245" t="str">
            <v>433</v>
          </cell>
          <cell r="B245" t="str">
            <v>CIRRHOSIS AND ALCOHOLIC HEPATITIS WITH CC</v>
          </cell>
          <cell r="C245">
            <v>280</v>
          </cell>
          <cell r="D245">
            <v>12</v>
          </cell>
          <cell r="E245">
            <v>38533.19</v>
          </cell>
          <cell r="F245">
            <v>26967.1</v>
          </cell>
          <cell r="G245">
            <v>5.13</v>
          </cell>
          <cell r="I245">
            <v>275</v>
          </cell>
          <cell r="J245">
            <v>36235.839999999997</v>
          </cell>
          <cell r="K245">
            <v>19312.580000000002</v>
          </cell>
          <cell r="L245">
            <v>4.7699999999999996</v>
          </cell>
          <cell r="M245">
            <v>2.98</v>
          </cell>
          <cell r="N245">
            <v>3.9</v>
          </cell>
          <cell r="O245">
            <v>1</v>
          </cell>
          <cell r="P245">
            <v>0.85150000000000003</v>
          </cell>
          <cell r="Q245">
            <v>0.83809999999999996</v>
          </cell>
          <cell r="S245" t="str">
            <v>A</v>
          </cell>
          <cell r="T245">
            <v>1.2527999999999999</v>
          </cell>
          <cell r="V245" t="str">
            <v>A</v>
          </cell>
          <cell r="W245">
            <v>1.2434000000000001</v>
          </cell>
          <cell r="X245">
            <v>1.2263999999999999</v>
          </cell>
          <cell r="Y245">
            <v>-2.6399999999999979E-2</v>
          </cell>
          <cell r="Z245">
            <v>9.3999999999998529E-3</v>
          </cell>
          <cell r="AA245">
            <v>7.5599163583720862E-3</v>
          </cell>
        </row>
        <row r="246">
          <cell r="A246" t="str">
            <v>406</v>
          </cell>
          <cell r="B246" t="str">
            <v>PANCREAS, LIVER AND SHUNT PROCEDURES WITH CC</v>
          </cell>
          <cell r="C246">
            <v>25</v>
          </cell>
          <cell r="D246">
            <v>0</v>
          </cell>
          <cell r="E246">
            <v>111897.74</v>
          </cell>
          <cell r="F246">
            <v>58159.18</v>
          </cell>
          <cell r="G246">
            <v>5.8</v>
          </cell>
          <cell r="I246">
            <v>24</v>
          </cell>
          <cell r="J246">
            <v>105733.25</v>
          </cell>
          <cell r="K246">
            <v>50728.75</v>
          </cell>
          <cell r="L246">
            <v>5.46</v>
          </cell>
          <cell r="M246">
            <v>3.72</v>
          </cell>
          <cell r="N246">
            <v>4.17</v>
          </cell>
          <cell r="O246">
            <v>1</v>
          </cell>
          <cell r="P246">
            <v>2.4845000000000002</v>
          </cell>
          <cell r="Q246">
            <v>2.4453</v>
          </cell>
          <cell r="S246" t="str">
            <v>A</v>
          </cell>
          <cell r="T246">
            <v>3.6551999999999998</v>
          </cell>
          <cell r="V246" t="str">
            <v>A</v>
          </cell>
          <cell r="W246">
            <v>3.6294</v>
          </cell>
          <cell r="X246">
            <v>3.5781999999999998</v>
          </cell>
          <cell r="Y246">
            <v>-7.6999999999999957E-2</v>
          </cell>
          <cell r="Z246">
            <v>2.5799999999999823E-2</v>
          </cell>
          <cell r="AA246">
            <v>7.1086129938832381E-3</v>
          </cell>
        </row>
        <row r="247">
          <cell r="A247" t="str">
            <v>788</v>
          </cell>
          <cell r="B247" t="str">
            <v>CESAREAN SECTION WITHOUT STERILIZATION WITHOUT CC/MCC</v>
          </cell>
          <cell r="C247">
            <v>2213</v>
          </cell>
          <cell r="D247">
            <v>2</v>
          </cell>
          <cell r="E247">
            <v>25418.02</v>
          </cell>
          <cell r="F247">
            <v>12833.81</v>
          </cell>
          <cell r="G247">
            <v>2.92</v>
          </cell>
          <cell r="I247">
            <v>2192</v>
          </cell>
          <cell r="J247">
            <v>24718.19</v>
          </cell>
          <cell r="K247">
            <v>9294.7000000000007</v>
          </cell>
          <cell r="L247">
            <v>2.84</v>
          </cell>
          <cell r="M247">
            <v>1.18</v>
          </cell>
          <cell r="N247">
            <v>2.63</v>
          </cell>
          <cell r="O247">
            <v>1</v>
          </cell>
          <cell r="P247">
            <v>0.58079999999999998</v>
          </cell>
          <cell r="Q247">
            <v>0.5716</v>
          </cell>
          <cell r="S247" t="str">
            <v>A</v>
          </cell>
          <cell r="T247">
            <v>0.85440000000000005</v>
          </cell>
          <cell r="V247" t="str">
            <v>A</v>
          </cell>
          <cell r="W247">
            <v>0.84860000000000002</v>
          </cell>
          <cell r="X247">
            <v>0.83640000000000003</v>
          </cell>
          <cell r="Y247">
            <v>-1.8000000000000016E-2</v>
          </cell>
          <cell r="Z247">
            <v>5.8000000000000274E-3</v>
          </cell>
          <cell r="AA247">
            <v>6.8347867075182972E-3</v>
          </cell>
        </row>
        <row r="248">
          <cell r="A248" t="str">
            <v>462</v>
          </cell>
          <cell r="B248" t="str">
            <v>BILATERAL OR MULTIPLE MAJOR JOINT PROCEDURES OF LOWER EXTREMITY WITHOUT MCC</v>
          </cell>
          <cell r="C248">
            <v>5</v>
          </cell>
          <cell r="D248">
            <v>0</v>
          </cell>
          <cell r="E248">
            <v>82429.289999999994</v>
          </cell>
          <cell r="F248">
            <v>9615.77</v>
          </cell>
          <cell r="G248">
            <v>3.8</v>
          </cell>
          <cell r="I248">
            <v>5</v>
          </cell>
          <cell r="J248">
            <v>82429.289999999994</v>
          </cell>
          <cell r="K248">
            <v>9615.77</v>
          </cell>
          <cell r="L248">
            <v>3.8</v>
          </cell>
          <cell r="M248">
            <v>1.94</v>
          </cell>
          <cell r="N248">
            <v>3.2</v>
          </cell>
          <cell r="O248">
            <v>1</v>
          </cell>
          <cell r="P248">
            <v>1.9369000000000001</v>
          </cell>
          <cell r="Q248">
            <v>1.9063000000000001</v>
          </cell>
          <cell r="S248" t="str">
            <v>A</v>
          </cell>
          <cell r="T248">
            <v>2.8494999999999999</v>
          </cell>
          <cell r="V248" t="str">
            <v>M</v>
          </cell>
          <cell r="W248">
            <v>4.0978000000000003</v>
          </cell>
          <cell r="X248">
            <v>2.7894999999999999</v>
          </cell>
          <cell r="Y248">
            <v>-6.0000000000000053E-2</v>
          </cell>
          <cell r="Z248">
            <v>-1.2483000000000004</v>
          </cell>
          <cell r="AA248">
            <v>-0.30462687295622048</v>
          </cell>
        </row>
        <row r="249">
          <cell r="A249" t="str">
            <v>470</v>
          </cell>
          <cell r="B249" t="str">
            <v>MAJOR HIP AND KNEE JOINT REPLACEMENT OR REATTACHMENT OF LOWER EXTREMITY WITHOUT MCC</v>
          </cell>
          <cell r="C249">
            <v>208</v>
          </cell>
          <cell r="D249">
            <v>9</v>
          </cell>
          <cell r="E249">
            <v>62674.82</v>
          </cell>
          <cell r="F249">
            <v>21599.27</v>
          </cell>
          <cell r="G249">
            <v>1.66</v>
          </cell>
          <cell r="I249">
            <v>202</v>
          </cell>
          <cell r="J249">
            <v>60255.92</v>
          </cell>
          <cell r="K249">
            <v>16608.37</v>
          </cell>
          <cell r="L249">
            <v>1.47</v>
          </cell>
          <cell r="M249">
            <v>1.1599999999999999</v>
          </cell>
          <cell r="N249">
            <v>1.27</v>
          </cell>
          <cell r="O249">
            <v>1</v>
          </cell>
          <cell r="P249">
            <v>1.4158999999999999</v>
          </cell>
          <cell r="Q249">
            <v>1.3935999999999999</v>
          </cell>
          <cell r="S249" t="str">
            <v>A</v>
          </cell>
          <cell r="T249">
            <v>2.0832000000000002</v>
          </cell>
          <cell r="V249" t="str">
            <v>A</v>
          </cell>
          <cell r="W249">
            <v>2.0712000000000002</v>
          </cell>
          <cell r="X249">
            <v>2.0392999999999999</v>
          </cell>
          <cell r="Y249">
            <v>-4.3900000000000272E-2</v>
          </cell>
          <cell r="Z249">
            <v>1.2000000000000011E-2</v>
          </cell>
          <cell r="AA249">
            <v>5.7937427578215574E-3</v>
          </cell>
        </row>
        <row r="250">
          <cell r="A250" t="str">
            <v>200</v>
          </cell>
          <cell r="B250" t="str">
            <v>PNEUMOTHORAX WITH CC</v>
          </cell>
          <cell r="C250">
            <v>90</v>
          </cell>
          <cell r="D250">
            <v>5</v>
          </cell>
          <cell r="E250">
            <v>33501.89</v>
          </cell>
          <cell r="F250">
            <v>16192.6</v>
          </cell>
          <cell r="G250">
            <v>3.82</v>
          </cell>
          <cell r="I250">
            <v>90</v>
          </cell>
          <cell r="J250">
            <v>33501.89</v>
          </cell>
          <cell r="K250">
            <v>16192.6</v>
          </cell>
          <cell r="L250">
            <v>3.82</v>
          </cell>
          <cell r="M250">
            <v>2.9</v>
          </cell>
          <cell r="N250">
            <v>3.07</v>
          </cell>
          <cell r="O250">
            <v>1</v>
          </cell>
          <cell r="P250">
            <v>0.78720000000000001</v>
          </cell>
          <cell r="Q250">
            <v>0.77480000000000004</v>
          </cell>
          <cell r="S250" t="str">
            <v>A</v>
          </cell>
          <cell r="T250">
            <v>1.1581999999999999</v>
          </cell>
          <cell r="V250" t="str">
            <v>A</v>
          </cell>
          <cell r="W250">
            <v>1.1516999999999999</v>
          </cell>
          <cell r="X250">
            <v>1.1337999999999999</v>
          </cell>
          <cell r="Y250">
            <v>-2.4399999999999977E-2</v>
          </cell>
          <cell r="Z250">
            <v>6.4999999999999503E-3</v>
          </cell>
          <cell r="AA250">
            <v>5.6438308587305292E-3</v>
          </cell>
        </row>
        <row r="251">
          <cell r="A251" t="str">
            <v>787</v>
          </cell>
          <cell r="B251" t="str">
            <v>CESAREAN SECTION WITHOUT STERILIZATION WITH CC</v>
          </cell>
          <cell r="C251">
            <v>1276</v>
          </cell>
          <cell r="D251">
            <v>4</v>
          </cell>
          <cell r="E251">
            <v>28681.31</v>
          </cell>
          <cell r="F251">
            <v>16691.54</v>
          </cell>
          <cell r="G251">
            <v>3.56</v>
          </cell>
          <cell r="I251">
            <v>1257</v>
          </cell>
          <cell r="J251">
            <v>27382.59</v>
          </cell>
          <cell r="K251">
            <v>11501.12</v>
          </cell>
          <cell r="L251">
            <v>3.27</v>
          </cell>
          <cell r="M251">
            <v>1.8</v>
          </cell>
          <cell r="N251">
            <v>2.96</v>
          </cell>
          <cell r="O251">
            <v>1</v>
          </cell>
          <cell r="P251">
            <v>0.64339999999999997</v>
          </cell>
          <cell r="Q251">
            <v>0.63329999999999997</v>
          </cell>
          <cell r="S251" t="str">
            <v>A</v>
          </cell>
          <cell r="T251">
            <v>0.94669999999999999</v>
          </cell>
          <cell r="V251" t="str">
            <v>A</v>
          </cell>
          <cell r="W251">
            <v>0.94199999999999995</v>
          </cell>
          <cell r="X251">
            <v>0.92669999999999997</v>
          </cell>
          <cell r="Y251">
            <v>-2.0000000000000018E-2</v>
          </cell>
          <cell r="Z251">
            <v>4.7000000000000375E-3</v>
          </cell>
          <cell r="AA251">
            <v>4.9893842887473857E-3</v>
          </cell>
        </row>
        <row r="252">
          <cell r="A252" t="str">
            <v>279</v>
          </cell>
          <cell r="B252" t="str">
            <v>ULTRASOUND ACCELERATED AND OTHER THROMBOLYSIS OF PERIPHERAL VASCULAR STRUCTURES WITHOUT MCC</v>
          </cell>
          <cell r="C252">
            <v>34</v>
          </cell>
          <cell r="D252">
            <v>0</v>
          </cell>
          <cell r="E252">
            <v>112420.58</v>
          </cell>
          <cell r="F252">
            <v>40702.910000000003</v>
          </cell>
          <cell r="G252">
            <v>4.03</v>
          </cell>
          <cell r="I252">
            <v>32</v>
          </cell>
          <cell r="J252">
            <v>105704.59</v>
          </cell>
          <cell r="K252">
            <v>31457.7</v>
          </cell>
          <cell r="L252">
            <v>3.94</v>
          </cell>
          <cell r="M252">
            <v>2.4500000000000002</v>
          </cell>
          <cell r="N252">
            <v>3.18</v>
          </cell>
          <cell r="O252">
            <v>1</v>
          </cell>
          <cell r="P252">
            <v>2.4839000000000002</v>
          </cell>
          <cell r="Q252">
            <v>2.4447000000000001</v>
          </cell>
          <cell r="S252" t="str">
            <v>A</v>
          </cell>
          <cell r="T252">
            <v>3.6543000000000001</v>
          </cell>
          <cell r="V252" t="str">
            <v>A</v>
          </cell>
          <cell r="W252">
            <v>3.6371000000000002</v>
          </cell>
          <cell r="X252">
            <v>3.5773000000000001</v>
          </cell>
          <cell r="Y252">
            <v>-7.6999999999999957E-2</v>
          </cell>
          <cell r="Z252">
            <v>1.7199999999999882E-2</v>
          </cell>
          <cell r="AA252">
            <v>4.7290423689202608E-3</v>
          </cell>
        </row>
        <row r="253">
          <cell r="A253" t="str">
            <v>464</v>
          </cell>
          <cell r="B253" t="str">
            <v>WOUND DEBRIDEMENT OR SKIN GRAFT EXCEPT HAND FOR MUSCULOSKELETAL AND CONNECTIVE TISSUE DISORDERS WITH CC</v>
          </cell>
          <cell r="C253">
            <v>129</v>
          </cell>
          <cell r="D253">
            <v>6</v>
          </cell>
          <cell r="E253">
            <v>97929.29</v>
          </cell>
          <cell r="F253">
            <v>75880.63</v>
          </cell>
          <cell r="G253">
            <v>7.17</v>
          </cell>
          <cell r="I253">
            <v>126</v>
          </cell>
          <cell r="J253">
            <v>90410.03</v>
          </cell>
          <cell r="K253">
            <v>58579.72</v>
          </cell>
          <cell r="L253">
            <v>6.74</v>
          </cell>
          <cell r="M253">
            <v>6.75</v>
          </cell>
          <cell r="N253">
            <v>4.8499999999999996</v>
          </cell>
          <cell r="O253">
            <v>1</v>
          </cell>
          <cell r="P253">
            <v>2.1244999999999998</v>
          </cell>
          <cell r="Q253">
            <v>2.0910000000000002</v>
          </cell>
          <cell r="S253" t="str">
            <v>A</v>
          </cell>
          <cell r="T253">
            <v>3.1255999999999999</v>
          </cell>
          <cell r="V253" t="str">
            <v>A</v>
          </cell>
          <cell r="W253">
            <v>3.1078000000000001</v>
          </cell>
          <cell r="X253">
            <v>3.0598000000000001</v>
          </cell>
          <cell r="Y253">
            <v>-6.5799999999999859E-2</v>
          </cell>
          <cell r="Z253">
            <v>1.7799999999999816E-2</v>
          </cell>
          <cell r="AA253">
            <v>5.7275242937125347E-3</v>
          </cell>
        </row>
        <row r="254">
          <cell r="A254" t="str">
            <v>684</v>
          </cell>
          <cell r="B254" t="str">
            <v>RENAL FAILURE WITHOUT CC/MCC</v>
          </cell>
          <cell r="C254">
            <v>79</v>
          </cell>
          <cell r="D254">
            <v>2</v>
          </cell>
          <cell r="E254">
            <v>23043.87</v>
          </cell>
          <cell r="F254">
            <v>12086.22</v>
          </cell>
          <cell r="G254">
            <v>2.86</v>
          </cell>
          <cell r="I254">
            <v>79</v>
          </cell>
          <cell r="J254">
            <v>23043.87</v>
          </cell>
          <cell r="K254">
            <v>12086.22</v>
          </cell>
          <cell r="L254">
            <v>2.86</v>
          </cell>
          <cell r="M254">
            <v>1.9</v>
          </cell>
          <cell r="N254">
            <v>2.36</v>
          </cell>
          <cell r="O254">
            <v>1</v>
          </cell>
          <cell r="P254">
            <v>0.54149999999999998</v>
          </cell>
          <cell r="Q254">
            <v>0.53300000000000003</v>
          </cell>
          <cell r="S254" t="str">
            <v>A</v>
          </cell>
          <cell r="T254">
            <v>0.79669999999999996</v>
          </cell>
          <cell r="V254" t="str">
            <v>A</v>
          </cell>
          <cell r="W254">
            <v>0.79349999999999998</v>
          </cell>
          <cell r="X254">
            <v>0.77990000000000004</v>
          </cell>
          <cell r="Y254">
            <v>-1.6799999999999926E-2</v>
          </cell>
          <cell r="Z254">
            <v>3.1999999999999806E-3</v>
          </cell>
          <cell r="AA254">
            <v>4.0327662255828364E-3</v>
          </cell>
        </row>
        <row r="255">
          <cell r="A255" t="str">
            <v>315</v>
          </cell>
          <cell r="B255" t="str">
            <v>OTHER CIRCULATORY SYSTEM DIAGNOSES WITH CC</v>
          </cell>
          <cell r="C255">
            <v>119</v>
          </cell>
          <cell r="D255">
            <v>3</v>
          </cell>
          <cell r="E255">
            <v>37140.050000000003</v>
          </cell>
          <cell r="F255">
            <v>35811.64</v>
          </cell>
          <cell r="G255">
            <v>4.0999999999999996</v>
          </cell>
          <cell r="I255">
            <v>117</v>
          </cell>
          <cell r="J255">
            <v>33665.51</v>
          </cell>
          <cell r="K255">
            <v>21574.799999999999</v>
          </cell>
          <cell r="L255">
            <v>4.1100000000000003</v>
          </cell>
          <cell r="M255">
            <v>4.16</v>
          </cell>
          <cell r="N255">
            <v>3.16</v>
          </cell>
          <cell r="O255">
            <v>1</v>
          </cell>
          <cell r="P255">
            <v>0.79110000000000003</v>
          </cell>
          <cell r="Q255">
            <v>0.77859999999999996</v>
          </cell>
          <cell r="S255" t="str">
            <v>A</v>
          </cell>
          <cell r="T255">
            <v>1.1638999999999999</v>
          </cell>
          <cell r="V255" t="str">
            <v>A</v>
          </cell>
          <cell r="W255">
            <v>1.1598999999999999</v>
          </cell>
          <cell r="X255">
            <v>1.1393</v>
          </cell>
          <cell r="Y255">
            <v>-2.4599999999999955E-2</v>
          </cell>
          <cell r="Z255">
            <v>4.0000000000000036E-3</v>
          </cell>
          <cell r="AA255">
            <v>3.4485731528580083E-3</v>
          </cell>
        </row>
        <row r="256">
          <cell r="A256" t="str">
            <v>419</v>
          </cell>
          <cell r="B256" t="str">
            <v>LAPAROSCOPIC CHOLECYSTECTOMY WITHOUT C.D.E. WITHOUT CC/MCC</v>
          </cell>
          <cell r="C256">
            <v>211</v>
          </cell>
          <cell r="D256">
            <v>1</v>
          </cell>
          <cell r="E256">
            <v>53799.74</v>
          </cell>
          <cell r="F256">
            <v>21419.759999999998</v>
          </cell>
          <cell r="G256">
            <v>2.97</v>
          </cell>
          <cell r="I256">
            <v>207</v>
          </cell>
          <cell r="J256">
            <v>52370.73</v>
          </cell>
          <cell r="K256">
            <v>18959.189999999999</v>
          </cell>
          <cell r="L256">
            <v>2.92</v>
          </cell>
          <cell r="M256">
            <v>1.52</v>
          </cell>
          <cell r="N256">
            <v>2.57</v>
          </cell>
          <cell r="O256">
            <v>1</v>
          </cell>
          <cell r="P256">
            <v>1.2305999999999999</v>
          </cell>
          <cell r="Q256">
            <v>1.2112000000000001</v>
          </cell>
          <cell r="S256" t="str">
            <v>A</v>
          </cell>
          <cell r="T256">
            <v>1.8105</v>
          </cell>
          <cell r="V256" t="str">
            <v>A</v>
          </cell>
          <cell r="W256">
            <v>1.8052999999999999</v>
          </cell>
          <cell r="X256">
            <v>1.7723</v>
          </cell>
          <cell r="Y256">
            <v>-3.8200000000000012E-2</v>
          </cell>
          <cell r="Z256">
            <v>5.2000000000000934E-3</v>
          </cell>
          <cell r="AA256">
            <v>2.8804076884728818E-3</v>
          </cell>
        </row>
        <row r="257">
          <cell r="A257" t="str">
            <v>579</v>
          </cell>
          <cell r="B257" t="str">
            <v>OTHER SKIN, SUBCUTANEOUS TISSUE AND BREAST PROCEDURES WITH MCC</v>
          </cell>
          <cell r="C257">
            <v>39</v>
          </cell>
          <cell r="D257">
            <v>5</v>
          </cell>
          <cell r="E257">
            <v>115660.28</v>
          </cell>
          <cell r="F257">
            <v>99322.44</v>
          </cell>
          <cell r="G257">
            <v>8.77</v>
          </cell>
          <cell r="I257">
            <v>37</v>
          </cell>
          <cell r="J257">
            <v>95760.24</v>
          </cell>
          <cell r="K257">
            <v>50049.919999999998</v>
          </cell>
          <cell r="L257">
            <v>7.92</v>
          </cell>
          <cell r="M257">
            <v>6.22</v>
          </cell>
          <cell r="N257">
            <v>5.94</v>
          </cell>
          <cell r="O257">
            <v>1</v>
          </cell>
          <cell r="P257">
            <v>2.2502</v>
          </cell>
          <cell r="Q257">
            <v>2.2147000000000001</v>
          </cell>
          <cell r="S257" t="str">
            <v>A</v>
          </cell>
          <cell r="T257">
            <v>3.3105000000000002</v>
          </cell>
          <cell r="V257" t="str">
            <v>A</v>
          </cell>
          <cell r="W257">
            <v>3.3010999999999999</v>
          </cell>
          <cell r="X257">
            <v>3.2408000000000001</v>
          </cell>
          <cell r="Y257">
            <v>-6.9700000000000095E-2</v>
          </cell>
          <cell r="Z257">
            <v>9.400000000000297E-3</v>
          </cell>
          <cell r="AA257">
            <v>2.847535669928296E-3</v>
          </cell>
        </row>
        <row r="258">
          <cell r="A258" t="str">
            <v>501</v>
          </cell>
          <cell r="B258" t="str">
            <v>SOFT TISSUE PROCEDURES WITH CC</v>
          </cell>
          <cell r="C258">
            <v>65</v>
          </cell>
          <cell r="D258">
            <v>4</v>
          </cell>
          <cell r="E258">
            <v>60589.39</v>
          </cell>
          <cell r="F258">
            <v>29786.75</v>
          </cell>
          <cell r="G258">
            <v>6.58</v>
          </cell>
          <cell r="I258">
            <v>65</v>
          </cell>
          <cell r="J258">
            <v>60589.39</v>
          </cell>
          <cell r="K258">
            <v>29786.75</v>
          </cell>
          <cell r="L258">
            <v>6.58</v>
          </cell>
          <cell r="M258">
            <v>5.45</v>
          </cell>
          <cell r="N258">
            <v>4.92</v>
          </cell>
          <cell r="O258">
            <v>1</v>
          </cell>
          <cell r="P258">
            <v>1.4237</v>
          </cell>
          <cell r="Q258">
            <v>1.4012</v>
          </cell>
          <cell r="S258" t="str">
            <v>A</v>
          </cell>
          <cell r="T258">
            <v>2.0945</v>
          </cell>
          <cell r="V258" t="str">
            <v>A</v>
          </cell>
          <cell r="W258">
            <v>2.0886999999999998</v>
          </cell>
          <cell r="X258">
            <v>2.0503999999999998</v>
          </cell>
          <cell r="Y258">
            <v>-4.410000000000025E-2</v>
          </cell>
          <cell r="Z258">
            <v>5.8000000000002494E-3</v>
          </cell>
          <cell r="AA258">
            <v>2.7768468425337532E-3</v>
          </cell>
        </row>
        <row r="259">
          <cell r="A259" t="str">
            <v>818</v>
          </cell>
          <cell r="B259" t="str">
            <v>OTHER ANTEPARTUM DIAGNOSES WITH O.R. PROCEDURES WITH CC</v>
          </cell>
          <cell r="C259">
            <v>30</v>
          </cell>
          <cell r="D259">
            <v>1</v>
          </cell>
          <cell r="E259">
            <v>36008.22</v>
          </cell>
          <cell r="F259">
            <v>20435.09</v>
          </cell>
          <cell r="G259">
            <v>3.43</v>
          </cell>
          <cell r="I259">
            <v>29</v>
          </cell>
          <cell r="J259">
            <v>34494.03</v>
          </cell>
          <cell r="K259">
            <v>19058.05</v>
          </cell>
          <cell r="L259">
            <v>3.52</v>
          </cell>
          <cell r="M259">
            <v>2.82</v>
          </cell>
          <cell r="N259">
            <v>2.9</v>
          </cell>
          <cell r="O259">
            <v>1</v>
          </cell>
          <cell r="P259">
            <v>0.8105</v>
          </cell>
          <cell r="Q259">
            <v>0.79769999999999996</v>
          </cell>
          <cell r="S259" t="str">
            <v>A</v>
          </cell>
          <cell r="T259">
            <v>1.1923999999999999</v>
          </cell>
          <cell r="V259" t="str">
            <v>A</v>
          </cell>
          <cell r="W259">
            <v>1.1892</v>
          </cell>
          <cell r="X259">
            <v>1.1673</v>
          </cell>
          <cell r="Y259">
            <v>-2.50999999999999E-2</v>
          </cell>
          <cell r="Z259">
            <v>3.1999999999998696E-3</v>
          </cell>
          <cell r="AA259">
            <v>2.690884628321451E-3</v>
          </cell>
        </row>
        <row r="260">
          <cell r="A260" t="str">
            <v>507</v>
          </cell>
          <cell r="B260" t="str">
            <v>MAJOR SHOULDER OR ELBOW JOINT PROCEDURES WITH CC/MCC</v>
          </cell>
          <cell r="C260">
            <v>9</v>
          </cell>
          <cell r="D260">
            <v>0</v>
          </cell>
          <cell r="E260">
            <v>57897.09</v>
          </cell>
          <cell r="F260">
            <v>19616.09</v>
          </cell>
          <cell r="G260">
            <v>5.78</v>
          </cell>
          <cell r="I260">
            <v>9</v>
          </cell>
          <cell r="J260">
            <v>57897.09</v>
          </cell>
          <cell r="K260">
            <v>19616.09</v>
          </cell>
          <cell r="L260">
            <v>6.3</v>
          </cell>
          <cell r="M260">
            <v>3.46</v>
          </cell>
          <cell r="N260">
            <v>5.0999999999999996</v>
          </cell>
          <cell r="O260">
            <v>0</v>
          </cell>
          <cell r="P260">
            <v>1.3605</v>
          </cell>
          <cell r="Q260">
            <v>1.8273999999999999</v>
          </cell>
          <cell r="S260" t="str">
            <v>M</v>
          </cell>
          <cell r="T260">
            <v>2.7315999999999998</v>
          </cell>
          <cell r="V260" t="str">
            <v>M</v>
          </cell>
          <cell r="W260">
            <v>2.7829000000000002</v>
          </cell>
          <cell r="X260">
            <v>2.6739999999999999</v>
          </cell>
          <cell r="Y260">
            <v>-5.7599999999999874E-2</v>
          </cell>
          <cell r="Z260">
            <v>-5.1300000000000345E-2</v>
          </cell>
          <cell r="AA260">
            <v>-1.8434007689820096E-2</v>
          </cell>
        </row>
        <row r="261">
          <cell r="A261" t="str">
            <v>041</v>
          </cell>
          <cell r="B261" t="str">
            <v>PERIPHERAL, CRANIAL NERVE AND OTHER NERVOUS SYSTEM PROCEDURES WITH CC OR PERIPHERAL NEUROSTIMULATOR</v>
          </cell>
          <cell r="C261">
            <v>46</v>
          </cell>
          <cell r="D261">
            <v>6</v>
          </cell>
          <cell r="E261">
            <v>87067.76</v>
          </cell>
          <cell r="F261">
            <v>65552.81</v>
          </cell>
          <cell r="G261">
            <v>5.89</v>
          </cell>
          <cell r="I261">
            <v>43</v>
          </cell>
          <cell r="J261">
            <v>73123.7</v>
          </cell>
          <cell r="K261">
            <v>39861.17</v>
          </cell>
          <cell r="L261">
            <v>5.14</v>
          </cell>
          <cell r="M261">
            <v>4.55</v>
          </cell>
          <cell r="N261">
            <v>3.87</v>
          </cell>
          <cell r="O261">
            <v>1</v>
          </cell>
          <cell r="P261">
            <v>1.7182999999999999</v>
          </cell>
          <cell r="Q261">
            <v>1.6912</v>
          </cell>
          <cell r="S261" t="str">
            <v>A</v>
          </cell>
          <cell r="T261">
            <v>2.528</v>
          </cell>
          <cell r="V261" t="str">
            <v>A</v>
          </cell>
          <cell r="W261">
            <v>2.5222000000000002</v>
          </cell>
          <cell r="X261">
            <v>2.4746999999999999</v>
          </cell>
          <cell r="Y261">
            <v>-5.3300000000000125E-2</v>
          </cell>
          <cell r="Z261">
            <v>5.7999999999998053E-3</v>
          </cell>
          <cell r="AA261">
            <v>2.2995797319799401E-3</v>
          </cell>
        </row>
        <row r="262">
          <cell r="A262" t="str">
            <v>082</v>
          </cell>
          <cell r="B262" t="str">
            <v>TRAUMATIC STUPOR AND COMA &gt;1 HOUR WITH MCC</v>
          </cell>
          <cell r="C262">
            <v>43</v>
          </cell>
          <cell r="D262">
            <v>2</v>
          </cell>
          <cell r="E262">
            <v>87821.16</v>
          </cell>
          <cell r="F262">
            <v>63395.77</v>
          </cell>
          <cell r="G262">
            <v>7.07</v>
          </cell>
          <cell r="I262">
            <v>41</v>
          </cell>
          <cell r="J262">
            <v>80772.009999999995</v>
          </cell>
          <cell r="K262">
            <v>56068.69</v>
          </cell>
          <cell r="L262">
            <v>6.66</v>
          </cell>
          <cell r="M262">
            <v>7.55</v>
          </cell>
          <cell r="N262">
            <v>4</v>
          </cell>
          <cell r="O262">
            <v>1</v>
          </cell>
          <cell r="P262">
            <v>1.8979999999999999</v>
          </cell>
          <cell r="Q262">
            <v>1.8681000000000001</v>
          </cell>
          <cell r="S262" t="str">
            <v>A</v>
          </cell>
          <cell r="T262">
            <v>2.7924000000000002</v>
          </cell>
          <cell r="V262" t="str">
            <v>A</v>
          </cell>
          <cell r="W262">
            <v>2.7867999999999999</v>
          </cell>
          <cell r="X262">
            <v>2.7336</v>
          </cell>
          <cell r="Y262">
            <v>-5.8800000000000185E-2</v>
          </cell>
          <cell r="Z262">
            <v>5.6000000000002714E-3</v>
          </cell>
          <cell r="AA262">
            <v>2.0094732309459853E-3</v>
          </cell>
        </row>
        <row r="263">
          <cell r="A263" t="str">
            <v>792</v>
          </cell>
          <cell r="B263" t="str">
            <v>PREMATURITY WITHOUT MAJOR PROBLEMS</v>
          </cell>
          <cell r="C263">
            <v>307</v>
          </cell>
          <cell r="D263">
            <v>0</v>
          </cell>
          <cell r="E263">
            <v>11104.32</v>
          </cell>
          <cell r="F263">
            <v>11963.97</v>
          </cell>
          <cell r="G263">
            <v>3.68</v>
          </cell>
          <cell r="I263">
            <v>298</v>
          </cell>
          <cell r="J263">
            <v>9661.14</v>
          </cell>
          <cell r="K263">
            <v>8399.7900000000009</v>
          </cell>
          <cell r="L263">
            <v>3.37</v>
          </cell>
          <cell r="M263">
            <v>2.68</v>
          </cell>
          <cell r="N263">
            <v>2.76</v>
          </cell>
          <cell r="O263">
            <v>1</v>
          </cell>
          <cell r="P263">
            <v>0.22700000000000001</v>
          </cell>
          <cell r="Q263">
            <v>0.22339999999999999</v>
          </cell>
          <cell r="S263" t="str">
            <v>A</v>
          </cell>
          <cell r="T263">
            <v>0.33389999999999997</v>
          </cell>
          <cell r="V263" t="str">
            <v>A</v>
          </cell>
          <cell r="W263">
            <v>0.33350000000000002</v>
          </cell>
          <cell r="X263">
            <v>0.32690000000000002</v>
          </cell>
          <cell r="Y263">
            <v>-6.9999999999999507E-3</v>
          </cell>
          <cell r="Z263">
            <v>3.9999999999995595E-4</v>
          </cell>
          <cell r="AA263">
            <v>1.1994002998499428E-3</v>
          </cell>
        </row>
        <row r="264">
          <cell r="A264" t="str">
            <v>191</v>
          </cell>
          <cell r="B264" t="str">
            <v>CHRONIC OBSTRUCTIVE PULMONARY DISEASE WITH CC</v>
          </cell>
          <cell r="C264">
            <v>150</v>
          </cell>
          <cell r="D264">
            <v>2</v>
          </cell>
          <cell r="E264">
            <v>31512.78</v>
          </cell>
          <cell r="F264">
            <v>17562.36</v>
          </cell>
          <cell r="G264">
            <v>3.81</v>
          </cell>
          <cell r="I264">
            <v>149</v>
          </cell>
          <cell r="J264">
            <v>30882.65</v>
          </cell>
          <cell r="K264">
            <v>15841.32</v>
          </cell>
          <cell r="L264">
            <v>3.78</v>
          </cell>
          <cell r="M264">
            <v>2.89</v>
          </cell>
          <cell r="N264">
            <v>3.13</v>
          </cell>
          <cell r="O264">
            <v>1</v>
          </cell>
          <cell r="P264">
            <v>0.72570000000000001</v>
          </cell>
          <cell r="Q264">
            <v>0.71430000000000005</v>
          </cell>
          <cell r="S264" t="str">
            <v>A</v>
          </cell>
          <cell r="T264">
            <v>1.0677000000000001</v>
          </cell>
          <cell r="V264" t="str">
            <v>A</v>
          </cell>
          <cell r="W264">
            <v>1.0663</v>
          </cell>
          <cell r="X264">
            <v>1.0451999999999999</v>
          </cell>
          <cell r="Y264">
            <v>-2.2500000000000187E-2</v>
          </cell>
          <cell r="Z264">
            <v>1.4000000000000679E-3</v>
          </cell>
          <cell r="AA264">
            <v>1.3129513270187263E-3</v>
          </cell>
        </row>
        <row r="265">
          <cell r="A265" t="str">
            <v>141</v>
          </cell>
          <cell r="B265" t="str">
            <v>MAJOR HEAD AND NECK PROCEDURES WITH CC</v>
          </cell>
          <cell r="C265">
            <v>39</v>
          </cell>
          <cell r="D265">
            <v>1</v>
          </cell>
          <cell r="E265">
            <v>103998.26</v>
          </cell>
          <cell r="F265">
            <v>59607.25</v>
          </cell>
          <cell r="G265">
            <v>3.69</v>
          </cell>
          <cell r="I265">
            <v>36</v>
          </cell>
          <cell r="J265">
            <v>92311.03</v>
          </cell>
          <cell r="K265">
            <v>45388.1</v>
          </cell>
          <cell r="L265">
            <v>3.44</v>
          </cell>
          <cell r="M265">
            <v>2.54</v>
          </cell>
          <cell r="N265">
            <v>2.82</v>
          </cell>
          <cell r="O265">
            <v>1</v>
          </cell>
          <cell r="P265">
            <v>2.1690999999999998</v>
          </cell>
          <cell r="Q265">
            <v>2.1349</v>
          </cell>
          <cell r="S265" t="str">
            <v>A</v>
          </cell>
          <cell r="T265">
            <v>3.1911999999999998</v>
          </cell>
          <cell r="V265" t="str">
            <v>A</v>
          </cell>
          <cell r="W265">
            <v>3.1888999999999998</v>
          </cell>
          <cell r="X265">
            <v>3.1240000000000001</v>
          </cell>
          <cell r="Y265">
            <v>-6.7199999999999704E-2</v>
          </cell>
          <cell r="Z265">
            <v>2.2999999999999687E-3</v>
          </cell>
          <cell r="AA265">
            <v>7.2125184232806571E-4</v>
          </cell>
        </row>
        <row r="266">
          <cell r="A266" t="str">
            <v>822</v>
          </cell>
          <cell r="B266" t="str">
            <v>LYMPHOMA AND LEUKEMIA WITH MAJOR O.R. PROCEDURES WITHOUT CC/MCC</v>
          </cell>
          <cell r="C266">
            <v>3</v>
          </cell>
          <cell r="D266">
            <v>0</v>
          </cell>
          <cell r="E266">
            <v>65420.02</v>
          </cell>
          <cell r="F266">
            <v>13682.41</v>
          </cell>
          <cell r="G266">
            <v>3</v>
          </cell>
          <cell r="I266">
            <v>3</v>
          </cell>
          <cell r="J266">
            <v>65420.02</v>
          </cell>
          <cell r="K266">
            <v>13682.41</v>
          </cell>
          <cell r="L266">
            <v>1.7</v>
          </cell>
          <cell r="M266">
            <v>2.83</v>
          </cell>
          <cell r="N266">
            <v>1.4</v>
          </cell>
          <cell r="O266">
            <v>0</v>
          </cell>
          <cell r="P266">
            <v>1.5373000000000001</v>
          </cell>
          <cell r="Q266">
            <v>1.1089</v>
          </cell>
          <cell r="S266" t="str">
            <v>M</v>
          </cell>
          <cell r="T266">
            <v>1.6576</v>
          </cell>
          <cell r="V266" t="str">
            <v>M</v>
          </cell>
          <cell r="W266">
            <v>1.8548</v>
          </cell>
          <cell r="X266">
            <v>1.6227</v>
          </cell>
          <cell r="Y266">
            <v>-3.4899999999999931E-2</v>
          </cell>
          <cell r="Z266">
            <v>-0.19720000000000004</v>
          </cell>
          <cell r="AA266">
            <v>-0.10631874056502051</v>
          </cell>
        </row>
        <row r="267">
          <cell r="A267" t="str">
            <v>378</v>
          </cell>
          <cell r="B267" t="str">
            <v>GASTROINTESTINAL HEMORRHAGE WITH CC</v>
          </cell>
          <cell r="C267">
            <v>274</v>
          </cell>
          <cell r="D267">
            <v>17</v>
          </cell>
          <cell r="E267">
            <v>38329.97</v>
          </cell>
          <cell r="F267">
            <v>25979.91</v>
          </cell>
          <cell r="G267">
            <v>3.55</v>
          </cell>
          <cell r="I267">
            <v>272</v>
          </cell>
          <cell r="J267">
            <v>36960.199999999997</v>
          </cell>
          <cell r="K267">
            <v>19642.32</v>
          </cell>
          <cell r="L267">
            <v>3.53</v>
          </cell>
          <cell r="M267">
            <v>2.0299999999999998</v>
          </cell>
          <cell r="N267">
            <v>3.03</v>
          </cell>
          <cell r="O267">
            <v>1</v>
          </cell>
          <cell r="P267">
            <v>0.86850000000000005</v>
          </cell>
          <cell r="Q267">
            <v>0.8548</v>
          </cell>
          <cell r="S267" t="str">
            <v>A</v>
          </cell>
          <cell r="T267">
            <v>1.2778</v>
          </cell>
          <cell r="V267" t="str">
            <v>A</v>
          </cell>
          <cell r="W267">
            <v>1.2783</v>
          </cell>
          <cell r="X267">
            <v>1.2507999999999999</v>
          </cell>
          <cell r="Y267">
            <v>-2.7000000000000135E-2</v>
          </cell>
          <cell r="Z267">
            <v>-4.9999999999994493E-4</v>
          </cell>
          <cell r="AA267">
            <v>-3.9114448877411011E-4</v>
          </cell>
        </row>
        <row r="268">
          <cell r="A268" t="str">
            <v>253</v>
          </cell>
          <cell r="B268" t="str">
            <v>OTHER VASCULAR PROCEDURES WITH CC</v>
          </cell>
          <cell r="C268">
            <v>129</v>
          </cell>
          <cell r="D268">
            <v>3</v>
          </cell>
          <cell r="E268">
            <v>101474.52</v>
          </cell>
          <cell r="F268">
            <v>70942.67</v>
          </cell>
          <cell r="G268">
            <v>6.16</v>
          </cell>
          <cell r="I268">
            <v>127</v>
          </cell>
          <cell r="J268">
            <v>94717.07</v>
          </cell>
          <cell r="K268">
            <v>44098.73</v>
          </cell>
          <cell r="L268">
            <v>5.69</v>
          </cell>
          <cell r="M268">
            <v>4.49</v>
          </cell>
          <cell r="N268">
            <v>4.29</v>
          </cell>
          <cell r="O268">
            <v>1</v>
          </cell>
          <cell r="P268">
            <v>2.2256999999999998</v>
          </cell>
          <cell r="Q268">
            <v>2.1905999999999999</v>
          </cell>
          <cell r="S268" t="str">
            <v>A</v>
          </cell>
          <cell r="T268">
            <v>3.2745000000000002</v>
          </cell>
          <cell r="V268" t="str">
            <v>A</v>
          </cell>
          <cell r="W268">
            <v>3.1926999999999999</v>
          </cell>
          <cell r="X268">
            <v>3.2054999999999998</v>
          </cell>
          <cell r="Y268">
            <v>-6.9000000000000394E-2</v>
          </cell>
          <cell r="Z268">
            <v>8.1800000000000317E-2</v>
          </cell>
          <cell r="AA268">
            <v>2.5620947787139511E-2</v>
          </cell>
        </row>
        <row r="269">
          <cell r="A269" t="str">
            <v>981</v>
          </cell>
          <cell r="B269" t="str">
            <v>EXTENSIVE O.R. PROCEDURES UNRELATED TO PRINCIPAL DIAGNOSIS WITH MCC</v>
          </cell>
          <cell r="C269">
            <v>153</v>
          </cell>
          <cell r="D269">
            <v>15</v>
          </cell>
          <cell r="E269">
            <v>173852.79999999999</v>
          </cell>
          <cell r="F269">
            <v>120350.75</v>
          </cell>
          <cell r="G269">
            <v>13.98</v>
          </cell>
          <cell r="I269">
            <v>151</v>
          </cell>
          <cell r="J269">
            <v>167826.86</v>
          </cell>
          <cell r="K269">
            <v>108957.12</v>
          </cell>
          <cell r="L269">
            <v>13.38</v>
          </cell>
          <cell r="M269">
            <v>11.52</v>
          </cell>
          <cell r="N269">
            <v>9.3800000000000008</v>
          </cell>
          <cell r="O269">
            <v>1</v>
          </cell>
          <cell r="P269">
            <v>3.9436</v>
          </cell>
          <cell r="Q269">
            <v>3.8814000000000002</v>
          </cell>
          <cell r="S269" t="str">
            <v>A</v>
          </cell>
          <cell r="T269">
            <v>5.8018999999999998</v>
          </cell>
          <cell r="V269" t="str">
            <v>A</v>
          </cell>
          <cell r="W269">
            <v>5.4790000000000001</v>
          </cell>
          <cell r="X269">
            <v>5.6797000000000004</v>
          </cell>
          <cell r="Y269">
            <v>-0.12219999999999942</v>
          </cell>
          <cell r="Z269">
            <v>0.32289999999999974</v>
          </cell>
          <cell r="AA269">
            <v>5.8934112064245252E-2</v>
          </cell>
        </row>
        <row r="270">
          <cell r="A270" t="str">
            <v>189</v>
          </cell>
          <cell r="B270" t="str">
            <v>PULMONARY EDEMA AND RESPIRATORY FAILURE</v>
          </cell>
          <cell r="C270">
            <v>1674</v>
          </cell>
          <cell r="D270">
            <v>45</v>
          </cell>
          <cell r="E270">
            <v>38529.29</v>
          </cell>
          <cell r="F270">
            <v>44846.48</v>
          </cell>
          <cell r="G270">
            <v>4.43</v>
          </cell>
          <cell r="I270">
            <v>1646</v>
          </cell>
          <cell r="J270">
            <v>34526.629999999997</v>
          </cell>
          <cell r="K270">
            <v>26393.87</v>
          </cell>
          <cell r="L270">
            <v>4.09</v>
          </cell>
          <cell r="M270">
            <v>3.06</v>
          </cell>
          <cell r="N270">
            <v>3.3</v>
          </cell>
          <cell r="O270">
            <v>1</v>
          </cell>
          <cell r="P270">
            <v>0.81130000000000002</v>
          </cell>
          <cell r="Q270">
            <v>0.79849999999999999</v>
          </cell>
          <cell r="S270" t="str">
            <v>A</v>
          </cell>
          <cell r="T270">
            <v>1.1936</v>
          </cell>
          <cell r="V270" t="str">
            <v>A</v>
          </cell>
          <cell r="W270">
            <v>1.1947000000000001</v>
          </cell>
          <cell r="X270">
            <v>1.1684000000000001</v>
          </cell>
          <cell r="Y270">
            <v>-2.5199999999999889E-2</v>
          </cell>
          <cell r="Z270">
            <v>-1.1000000000001009E-3</v>
          </cell>
          <cell r="AA270">
            <v>-9.2073323846999318E-4</v>
          </cell>
        </row>
        <row r="271">
          <cell r="A271" t="str">
            <v>304</v>
          </cell>
          <cell r="B271" t="str">
            <v>HYPERTENSION WITH MCC</v>
          </cell>
          <cell r="C271">
            <v>108</v>
          </cell>
          <cell r="D271">
            <v>8</v>
          </cell>
          <cell r="E271">
            <v>50414.5</v>
          </cell>
          <cell r="F271">
            <v>40138.6</v>
          </cell>
          <cell r="G271">
            <v>5.31</v>
          </cell>
          <cell r="I271">
            <v>106</v>
          </cell>
          <cell r="J271">
            <v>47216.73</v>
          </cell>
          <cell r="K271">
            <v>32755.19</v>
          </cell>
          <cell r="L271">
            <v>5.04</v>
          </cell>
          <cell r="M271">
            <v>3.96</v>
          </cell>
          <cell r="N271">
            <v>3.86</v>
          </cell>
          <cell r="O271">
            <v>1</v>
          </cell>
          <cell r="P271">
            <v>1.1094999999999999</v>
          </cell>
          <cell r="Q271">
            <v>1.0920000000000001</v>
          </cell>
          <cell r="S271" t="str">
            <v>A</v>
          </cell>
          <cell r="T271">
            <v>1.6323000000000001</v>
          </cell>
          <cell r="V271" t="str">
            <v>A</v>
          </cell>
          <cell r="W271">
            <v>1.6362000000000001</v>
          </cell>
          <cell r="X271">
            <v>1.5979000000000001</v>
          </cell>
          <cell r="Y271">
            <v>-3.4399999999999986E-2</v>
          </cell>
          <cell r="Z271">
            <v>-3.9000000000000146E-3</v>
          </cell>
          <cell r="AA271">
            <v>-2.3835716905023924E-3</v>
          </cell>
        </row>
        <row r="272">
          <cell r="A272" t="str">
            <v>040</v>
          </cell>
          <cell r="B272" t="str">
            <v>PERIPHERAL, CRANIAL NERVE AND OTHER NERVOUS SYSTEM PROCEDURES WITH MCC</v>
          </cell>
          <cell r="C272">
            <v>21</v>
          </cell>
          <cell r="D272">
            <v>5</v>
          </cell>
          <cell r="E272">
            <v>97214.32</v>
          </cell>
          <cell r="F272">
            <v>62829.66</v>
          </cell>
          <cell r="G272">
            <v>8.9499999999999993</v>
          </cell>
          <cell r="I272">
            <v>20</v>
          </cell>
          <cell r="J272">
            <v>88133.37</v>
          </cell>
          <cell r="K272">
            <v>49124.41</v>
          </cell>
          <cell r="L272">
            <v>8.1</v>
          </cell>
          <cell r="M272">
            <v>7.25</v>
          </cell>
          <cell r="N272">
            <v>5.89</v>
          </cell>
          <cell r="O272">
            <v>1</v>
          </cell>
          <cell r="P272">
            <v>2.0710000000000002</v>
          </cell>
          <cell r="Q272">
            <v>2.0383</v>
          </cell>
          <cell r="S272" t="str">
            <v>A</v>
          </cell>
          <cell r="T272">
            <v>3.0468999999999999</v>
          </cell>
          <cell r="V272" t="str">
            <v>A</v>
          </cell>
          <cell r="W272">
            <v>3.0548999999999999</v>
          </cell>
          <cell r="X272">
            <v>2.9826000000000001</v>
          </cell>
          <cell r="Y272">
            <v>-6.4299999999999802E-2</v>
          </cell>
          <cell r="Z272">
            <v>-8.0000000000000071E-3</v>
          </cell>
          <cell r="AA272">
            <v>-2.6187436577302064E-3</v>
          </cell>
        </row>
        <row r="273">
          <cell r="A273" t="str">
            <v>166</v>
          </cell>
          <cell r="B273" t="str">
            <v>OTHER RESPIRATORY SYSTEM O.R. PROCEDURES WITH MCC</v>
          </cell>
          <cell r="C273">
            <v>78</v>
          </cell>
          <cell r="D273">
            <v>8</v>
          </cell>
          <cell r="E273">
            <v>105568.9</v>
          </cell>
          <cell r="F273">
            <v>75395.399999999994</v>
          </cell>
          <cell r="G273">
            <v>10.28</v>
          </cell>
          <cell r="I273">
            <v>77</v>
          </cell>
          <cell r="J273">
            <v>100299.37</v>
          </cell>
          <cell r="K273">
            <v>59936.56</v>
          </cell>
          <cell r="L273">
            <v>9.81</v>
          </cell>
          <cell r="M273">
            <v>7.6</v>
          </cell>
          <cell r="N273">
            <v>7.42</v>
          </cell>
          <cell r="O273">
            <v>1</v>
          </cell>
          <cell r="P273">
            <v>2.3569</v>
          </cell>
          <cell r="Q273">
            <v>2.3197000000000001</v>
          </cell>
          <cell r="S273" t="str">
            <v>A</v>
          </cell>
          <cell r="T273">
            <v>3.4674999999999998</v>
          </cell>
          <cell r="V273" t="str">
            <v>A</v>
          </cell>
          <cell r="W273">
            <v>3.4773999999999998</v>
          </cell>
          <cell r="X273">
            <v>3.3944000000000001</v>
          </cell>
          <cell r="Y273">
            <v>-7.3099999999999721E-2</v>
          </cell>
          <cell r="Z273">
            <v>-9.9000000000000199E-3</v>
          </cell>
          <cell r="AA273">
            <v>-2.84695462126877E-3</v>
          </cell>
        </row>
        <row r="274">
          <cell r="A274" t="str">
            <v>291</v>
          </cell>
          <cell r="B274" t="str">
            <v>HEART FAILURE AND SHOCK WITH MCC</v>
          </cell>
          <cell r="C274">
            <v>986</v>
          </cell>
          <cell r="D274">
            <v>56</v>
          </cell>
          <cell r="E274">
            <v>44031.73</v>
          </cell>
          <cell r="F274">
            <v>41963.1</v>
          </cell>
          <cell r="G274">
            <v>5.6</v>
          </cell>
          <cell r="I274">
            <v>967</v>
          </cell>
          <cell r="J274">
            <v>40131.74</v>
          </cell>
          <cell r="K274">
            <v>27653.72</v>
          </cell>
          <cell r="L274">
            <v>5.25</v>
          </cell>
          <cell r="M274">
            <v>3.94</v>
          </cell>
          <cell r="N274">
            <v>4.1900000000000004</v>
          </cell>
          <cell r="O274">
            <v>1</v>
          </cell>
          <cell r="P274">
            <v>0.94299999999999995</v>
          </cell>
          <cell r="Q274">
            <v>0.92810000000000004</v>
          </cell>
          <cell r="S274" t="str">
            <v>A</v>
          </cell>
          <cell r="T274">
            <v>1.3873</v>
          </cell>
          <cell r="V274" t="str">
            <v>A</v>
          </cell>
          <cell r="W274">
            <v>1.3898999999999999</v>
          </cell>
          <cell r="X274">
            <v>1.3581000000000001</v>
          </cell>
          <cell r="Y274">
            <v>-2.9199999999999893E-2</v>
          </cell>
          <cell r="Z274">
            <v>-2.5999999999999357E-3</v>
          </cell>
          <cell r="AA274">
            <v>-1.8706381754082567E-3</v>
          </cell>
        </row>
        <row r="275">
          <cell r="A275" t="str">
            <v>181</v>
          </cell>
          <cell r="B275" t="str">
            <v>RESPIRATORY NEOPLASMS WITH CC</v>
          </cell>
          <cell r="C275">
            <v>23</v>
          </cell>
          <cell r="D275">
            <v>0</v>
          </cell>
          <cell r="E275">
            <v>46850.15</v>
          </cell>
          <cell r="F275">
            <v>25184.95</v>
          </cell>
          <cell r="G275">
            <v>5.57</v>
          </cell>
          <cell r="I275">
            <v>23</v>
          </cell>
          <cell r="J275">
            <v>46850.15</v>
          </cell>
          <cell r="K275">
            <v>25184.95</v>
          </cell>
          <cell r="L275">
            <v>5.57</v>
          </cell>
          <cell r="M275">
            <v>3.54</v>
          </cell>
          <cell r="N275">
            <v>4.46</v>
          </cell>
          <cell r="O275">
            <v>1</v>
          </cell>
          <cell r="P275">
            <v>1.1009</v>
          </cell>
          <cell r="Q275">
            <v>1.0834999999999999</v>
          </cell>
          <cell r="S275" t="str">
            <v>A</v>
          </cell>
          <cell r="T275">
            <v>1.6195999999999999</v>
          </cell>
          <cell r="V275" t="str">
            <v>A</v>
          </cell>
          <cell r="W275">
            <v>1.6248</v>
          </cell>
          <cell r="X275">
            <v>1.5854999999999999</v>
          </cell>
          <cell r="Y275">
            <v>-3.4100000000000019E-2</v>
          </cell>
          <cell r="Z275">
            <v>-5.2000000000000934E-3</v>
          </cell>
          <cell r="AA275">
            <v>-3.2003938946332431E-3</v>
          </cell>
        </row>
        <row r="276">
          <cell r="A276" t="str">
            <v>386</v>
          </cell>
          <cell r="B276" t="str">
            <v>INFLAMMATORY BOWEL DISEASE WITH CC</v>
          </cell>
          <cell r="C276">
            <v>113</v>
          </cell>
          <cell r="D276">
            <v>2</v>
          </cell>
          <cell r="E276">
            <v>35831.339999999997</v>
          </cell>
          <cell r="F276">
            <v>21284.05</v>
          </cell>
          <cell r="G276">
            <v>4.79</v>
          </cell>
          <cell r="I276">
            <v>111</v>
          </cell>
          <cell r="J276">
            <v>34150.57</v>
          </cell>
          <cell r="K276">
            <v>17365.52</v>
          </cell>
          <cell r="L276">
            <v>4.7699999999999996</v>
          </cell>
          <cell r="M276">
            <v>3.27</v>
          </cell>
          <cell r="N276">
            <v>3.89</v>
          </cell>
          <cell r="O276">
            <v>1</v>
          </cell>
          <cell r="P276">
            <v>0.80249999999999999</v>
          </cell>
          <cell r="Q276">
            <v>0.78979999999999995</v>
          </cell>
          <cell r="S276" t="str">
            <v>A</v>
          </cell>
          <cell r="T276">
            <v>1.1806000000000001</v>
          </cell>
          <cell r="V276" t="str">
            <v>A</v>
          </cell>
          <cell r="W276">
            <v>1.1849000000000001</v>
          </cell>
          <cell r="X276">
            <v>1.1556999999999999</v>
          </cell>
          <cell r="Y276">
            <v>-2.4900000000000144E-2</v>
          </cell>
          <cell r="Z276">
            <v>-4.2999999999999705E-3</v>
          </cell>
          <cell r="AA276">
            <v>-3.628998227698515E-3</v>
          </cell>
        </row>
        <row r="277">
          <cell r="A277" t="str">
            <v>359</v>
          </cell>
          <cell r="B277" t="str">
            <v>PERCUTANEOUS CORONARY ATHERECTOMY WITH INTRALUMINAL DEVICE WITH MCC</v>
          </cell>
          <cell r="C277">
            <v>27</v>
          </cell>
          <cell r="D277">
            <v>0</v>
          </cell>
          <cell r="E277">
            <v>142954.74</v>
          </cell>
          <cell r="F277">
            <v>48348.1</v>
          </cell>
          <cell r="G277">
            <v>4.26</v>
          </cell>
          <cell r="I277">
            <v>26</v>
          </cell>
          <cell r="J277">
            <v>138855.35999999999</v>
          </cell>
          <cell r="K277">
            <v>44426.47</v>
          </cell>
          <cell r="L277">
            <v>4.2699999999999996</v>
          </cell>
          <cell r="M277">
            <v>2.5499999999999998</v>
          </cell>
          <cell r="N277">
            <v>3.61</v>
          </cell>
          <cell r="O277">
            <v>1</v>
          </cell>
          <cell r="P277">
            <v>3.2629000000000001</v>
          </cell>
          <cell r="Q277">
            <v>3.2113999999999998</v>
          </cell>
          <cell r="S277" t="str">
            <v>A</v>
          </cell>
          <cell r="T277">
            <v>4.8003999999999998</v>
          </cell>
          <cell r="V277" t="str">
            <v>A</v>
          </cell>
          <cell r="W277">
            <v>4.8177000000000003</v>
          </cell>
          <cell r="X277">
            <v>4.6992000000000003</v>
          </cell>
          <cell r="Y277">
            <v>-0.10119999999999951</v>
          </cell>
          <cell r="Z277">
            <v>-1.7300000000000537E-2</v>
          </cell>
          <cell r="AA277">
            <v>-3.5909251302489852E-3</v>
          </cell>
        </row>
        <row r="278">
          <cell r="A278" t="str">
            <v>754</v>
          </cell>
          <cell r="B278" t="str">
            <v>MALIGNANCY, FEMALE REPRODUCTIVE SYSTEM WITH MCC</v>
          </cell>
          <cell r="C278">
            <v>10</v>
          </cell>
          <cell r="D278">
            <v>0</v>
          </cell>
          <cell r="E278">
            <v>50841.86</v>
          </cell>
          <cell r="F278">
            <v>31323.19</v>
          </cell>
          <cell r="G278">
            <v>6</v>
          </cell>
          <cell r="I278">
            <v>9</v>
          </cell>
          <cell r="J278">
            <v>43365.3</v>
          </cell>
          <cell r="K278">
            <v>23047.11</v>
          </cell>
          <cell r="L278">
            <v>6.9</v>
          </cell>
          <cell r="M278">
            <v>4.16</v>
          </cell>
          <cell r="N278">
            <v>5</v>
          </cell>
          <cell r="O278">
            <v>0</v>
          </cell>
          <cell r="P278">
            <v>1.0189999999999999</v>
          </cell>
          <cell r="Q278">
            <v>1.7794000000000001</v>
          </cell>
          <cell r="S278" t="str">
            <v>M</v>
          </cell>
          <cell r="T278">
            <v>2.6598000000000002</v>
          </cell>
          <cell r="V278" t="str">
            <v>AP</v>
          </cell>
          <cell r="W278">
            <v>2.3767</v>
          </cell>
          <cell r="X278">
            <v>2.6038000000000001</v>
          </cell>
          <cell r="Y278">
            <v>-5.600000000000005E-2</v>
          </cell>
          <cell r="Z278">
            <v>0.28310000000000013</v>
          </cell>
          <cell r="AA278">
            <v>0.11911473892371781</v>
          </cell>
        </row>
        <row r="279">
          <cell r="A279" t="str">
            <v>683</v>
          </cell>
          <cell r="B279" t="str">
            <v>RENAL FAILURE WITH CC</v>
          </cell>
          <cell r="C279">
            <v>441</v>
          </cell>
          <cell r="D279">
            <v>22</v>
          </cell>
          <cell r="E279">
            <v>29560.959999999999</v>
          </cell>
          <cell r="F279">
            <v>20719.05</v>
          </cell>
          <cell r="G279">
            <v>3.98</v>
          </cell>
          <cell r="I279">
            <v>434</v>
          </cell>
          <cell r="J279">
            <v>27961.02</v>
          </cell>
          <cell r="K279">
            <v>15800.17</v>
          </cell>
          <cell r="L279">
            <v>3.71</v>
          </cell>
          <cell r="M279">
            <v>2.46</v>
          </cell>
          <cell r="N279">
            <v>3.05</v>
          </cell>
          <cell r="O279">
            <v>1</v>
          </cell>
          <cell r="P279">
            <v>0.65700000000000003</v>
          </cell>
          <cell r="Q279">
            <v>0.64659999999999995</v>
          </cell>
          <cell r="S279" t="str">
            <v>A</v>
          </cell>
          <cell r="T279">
            <v>0.96650000000000003</v>
          </cell>
          <cell r="V279" t="str">
            <v>A</v>
          </cell>
          <cell r="W279">
            <v>0.97019999999999995</v>
          </cell>
          <cell r="X279">
            <v>0.94620000000000004</v>
          </cell>
          <cell r="Y279">
            <v>-2.0299999999999985E-2</v>
          </cell>
          <cell r="Z279">
            <v>-3.6999999999999256E-3</v>
          </cell>
          <cell r="AA279">
            <v>-3.8136466707894513E-3</v>
          </cell>
        </row>
        <row r="280">
          <cell r="A280" t="str">
            <v>073</v>
          </cell>
          <cell r="B280" t="str">
            <v>CRANIAL AND PERIPHERAL NERVE DISORDERS WITH MCC</v>
          </cell>
          <cell r="C280">
            <v>25</v>
          </cell>
          <cell r="D280">
            <v>3</v>
          </cell>
          <cell r="E280">
            <v>55310.34</v>
          </cell>
          <cell r="F280">
            <v>48205.67</v>
          </cell>
          <cell r="G280">
            <v>6.32</v>
          </cell>
          <cell r="I280">
            <v>22</v>
          </cell>
          <cell r="J280">
            <v>40334.620000000003</v>
          </cell>
          <cell r="K280">
            <v>27436.44</v>
          </cell>
          <cell r="L280">
            <v>4.7300000000000004</v>
          </cell>
          <cell r="M280">
            <v>3.22</v>
          </cell>
          <cell r="N280">
            <v>3.75</v>
          </cell>
          <cell r="O280">
            <v>1</v>
          </cell>
          <cell r="P280">
            <v>0.94779999999999998</v>
          </cell>
          <cell r="Q280">
            <v>0.93279999999999996</v>
          </cell>
          <cell r="S280" t="str">
            <v>A</v>
          </cell>
          <cell r="T280">
            <v>1.3943000000000001</v>
          </cell>
          <cell r="V280" t="str">
            <v>A</v>
          </cell>
          <cell r="W280">
            <v>1.3996999999999999</v>
          </cell>
          <cell r="X280">
            <v>1.365</v>
          </cell>
          <cell r="Y280">
            <v>-2.9300000000000104E-2</v>
          </cell>
          <cell r="Z280">
            <v>-5.3999999999998494E-3</v>
          </cell>
          <cell r="AA280">
            <v>-3.8579695649066581E-3</v>
          </cell>
        </row>
        <row r="281">
          <cell r="A281" t="str">
            <v>482</v>
          </cell>
          <cell r="B281" t="str">
            <v>HIP AND FEMUR PROCEDURES EXCEPT MAJOR JOINT WITHOUT CC/MCC</v>
          </cell>
          <cell r="C281">
            <v>109</v>
          </cell>
          <cell r="D281">
            <v>1</v>
          </cell>
          <cell r="E281">
            <v>59328.43</v>
          </cell>
          <cell r="F281">
            <v>27951.22</v>
          </cell>
          <cell r="G281">
            <v>2.96</v>
          </cell>
          <cell r="I281">
            <v>107</v>
          </cell>
          <cell r="J281">
            <v>57374.03</v>
          </cell>
          <cell r="K281">
            <v>24202.75</v>
          </cell>
          <cell r="L281">
            <v>2.89</v>
          </cell>
          <cell r="M281">
            <v>2.4500000000000002</v>
          </cell>
          <cell r="N281">
            <v>2.35</v>
          </cell>
          <cell r="O281">
            <v>1</v>
          </cell>
          <cell r="P281">
            <v>1.3482000000000001</v>
          </cell>
          <cell r="Q281">
            <v>1.3269</v>
          </cell>
          <cell r="S281" t="str">
            <v>A</v>
          </cell>
          <cell r="T281">
            <v>1.9835</v>
          </cell>
          <cell r="V281" t="str">
            <v>A</v>
          </cell>
          <cell r="W281">
            <v>1.9914000000000001</v>
          </cell>
          <cell r="X281">
            <v>1.9417</v>
          </cell>
          <cell r="Y281">
            <v>-4.1800000000000059E-2</v>
          </cell>
          <cell r="Z281">
            <v>-7.9000000000000181E-3</v>
          </cell>
          <cell r="AA281">
            <v>-3.9670583509089172E-3</v>
          </cell>
        </row>
        <row r="282">
          <cell r="A282" t="str">
            <v>857</v>
          </cell>
          <cell r="B282" t="str">
            <v>POSTOPERATIVE OR POST-TRAUMATIC INFECTIONS WITH O.R. PROCEDURES WITH CC</v>
          </cell>
          <cell r="C282">
            <v>126</v>
          </cell>
          <cell r="D282">
            <v>10</v>
          </cell>
          <cell r="E282">
            <v>78589.929999999993</v>
          </cell>
          <cell r="F282">
            <v>84250.14</v>
          </cell>
          <cell r="G282">
            <v>7.56</v>
          </cell>
          <cell r="I282">
            <v>124</v>
          </cell>
          <cell r="J282">
            <v>69631.070000000007</v>
          </cell>
          <cell r="K282">
            <v>44237.34</v>
          </cell>
          <cell r="L282">
            <v>7.31</v>
          </cell>
          <cell r="M282">
            <v>5.37</v>
          </cell>
          <cell r="N282">
            <v>5.71</v>
          </cell>
          <cell r="O282">
            <v>1</v>
          </cell>
          <cell r="P282">
            <v>1.6362000000000001</v>
          </cell>
          <cell r="Q282">
            <v>1.6104000000000001</v>
          </cell>
          <cell r="S282" t="str">
            <v>A</v>
          </cell>
          <cell r="T282">
            <v>2.4072</v>
          </cell>
          <cell r="V282" t="str">
            <v>A</v>
          </cell>
          <cell r="W282">
            <v>2.33</v>
          </cell>
          <cell r="X282">
            <v>2.3565</v>
          </cell>
          <cell r="Y282">
            <v>-5.0699999999999967E-2</v>
          </cell>
          <cell r="Z282">
            <v>7.7199999999999935E-2</v>
          </cell>
          <cell r="AA282">
            <v>3.3133047210300401E-2</v>
          </cell>
        </row>
        <row r="283">
          <cell r="A283" t="str">
            <v>896</v>
          </cell>
          <cell r="B283" t="str">
            <v>ALCOHOL, DRUG ABUSE OR DEPENDENCE WITHOUT REHABILITATION THERAPY WITH MCC</v>
          </cell>
          <cell r="C283">
            <v>256</v>
          </cell>
          <cell r="D283">
            <v>32</v>
          </cell>
          <cell r="E283">
            <v>50680.93</v>
          </cell>
          <cell r="F283">
            <v>48548.36</v>
          </cell>
          <cell r="G283">
            <v>7.48</v>
          </cell>
          <cell r="I283">
            <v>251</v>
          </cell>
          <cell r="J283">
            <v>45885.64</v>
          </cell>
          <cell r="K283">
            <v>33485.120000000003</v>
          </cell>
          <cell r="L283">
            <v>6.53</v>
          </cell>
          <cell r="M283">
            <v>5.31</v>
          </cell>
          <cell r="N283">
            <v>5.0199999999999996</v>
          </cell>
          <cell r="O283">
            <v>1</v>
          </cell>
          <cell r="P283">
            <v>1.0782</v>
          </cell>
          <cell r="Q283">
            <v>1.0611999999999999</v>
          </cell>
          <cell r="S283" t="str">
            <v>A</v>
          </cell>
          <cell r="T283">
            <v>1.5863</v>
          </cell>
          <cell r="V283" t="str">
            <v>A</v>
          </cell>
          <cell r="W283">
            <v>1.5934999999999999</v>
          </cell>
          <cell r="X283">
            <v>1.5528999999999999</v>
          </cell>
          <cell r="Y283">
            <v>-3.3400000000000096E-2</v>
          </cell>
          <cell r="Z283">
            <v>-7.1999999999998732E-3</v>
          </cell>
          <cell r="AA283">
            <v>-4.5183558205207867E-3</v>
          </cell>
        </row>
        <row r="284">
          <cell r="A284" t="str">
            <v>870</v>
          </cell>
          <cell r="B284" t="str">
            <v>SEPTICEMIA OR SEVERE SEPSIS WITH MV &gt;96 HOURS</v>
          </cell>
          <cell r="C284">
            <v>227</v>
          </cell>
          <cell r="D284">
            <v>40</v>
          </cell>
          <cell r="E284">
            <v>210386.53</v>
          </cell>
          <cell r="F284">
            <v>116922.88</v>
          </cell>
          <cell r="G284">
            <v>16.37</v>
          </cell>
          <cell r="I284">
            <v>225</v>
          </cell>
          <cell r="J284">
            <v>205501.76</v>
          </cell>
          <cell r="K284">
            <v>105275.9</v>
          </cell>
          <cell r="L284">
            <v>16.23</v>
          </cell>
          <cell r="M284">
            <v>9.5399999999999991</v>
          </cell>
          <cell r="N284">
            <v>13.96</v>
          </cell>
          <cell r="O284">
            <v>1</v>
          </cell>
          <cell r="P284">
            <v>4.8289</v>
          </cell>
          <cell r="Q284">
            <v>4.7526999999999999</v>
          </cell>
          <cell r="S284" t="str">
            <v>A</v>
          </cell>
          <cell r="T284">
            <v>7.1043000000000003</v>
          </cell>
          <cell r="V284" t="str">
            <v>A</v>
          </cell>
          <cell r="W284">
            <v>7.1151999999999997</v>
          </cell>
          <cell r="X284">
            <v>6.9546000000000001</v>
          </cell>
          <cell r="Y284">
            <v>-0.14970000000000017</v>
          </cell>
          <cell r="Z284">
            <v>-1.0899999999999466E-2</v>
          </cell>
          <cell r="AA284">
            <v>-1.5319316393073233E-3</v>
          </cell>
        </row>
        <row r="285">
          <cell r="A285" t="str">
            <v>694</v>
          </cell>
          <cell r="B285" t="str">
            <v>URINARY STONES WITHOUT MCC</v>
          </cell>
          <cell r="C285">
            <v>61</v>
          </cell>
          <cell r="D285">
            <v>2</v>
          </cell>
          <cell r="E285">
            <v>23917.23</v>
          </cell>
          <cell r="F285">
            <v>19361.28</v>
          </cell>
          <cell r="G285">
            <v>2.2000000000000002</v>
          </cell>
          <cell r="I285">
            <v>60</v>
          </cell>
          <cell r="J285">
            <v>22180.76</v>
          </cell>
          <cell r="K285">
            <v>14041.75</v>
          </cell>
          <cell r="L285">
            <v>2.15</v>
          </cell>
          <cell r="M285">
            <v>1.66</v>
          </cell>
          <cell r="N285">
            <v>1.73</v>
          </cell>
          <cell r="O285">
            <v>1</v>
          </cell>
          <cell r="P285">
            <v>0.5212</v>
          </cell>
          <cell r="Q285">
            <v>0.51300000000000001</v>
          </cell>
          <cell r="S285" t="str">
            <v>A</v>
          </cell>
          <cell r="T285">
            <v>0.76680000000000004</v>
          </cell>
          <cell r="V285" t="str">
            <v>A</v>
          </cell>
          <cell r="W285">
            <v>0.77090000000000003</v>
          </cell>
          <cell r="X285">
            <v>0.75070000000000003</v>
          </cell>
          <cell r="Y285">
            <v>-1.6100000000000003E-2</v>
          </cell>
          <cell r="Z285">
            <v>-4.0999999999999925E-3</v>
          </cell>
          <cell r="AA285">
            <v>-5.3184589440913119E-3</v>
          </cell>
        </row>
        <row r="286">
          <cell r="A286" t="str">
            <v>355</v>
          </cell>
          <cell r="B286" t="str">
            <v>HERNIA PROCEDURES EXCEPT INGUINAL AND FEMORAL WITHOUT CC/MCC</v>
          </cell>
          <cell r="C286">
            <v>35</v>
          </cell>
          <cell r="D286">
            <v>0</v>
          </cell>
          <cell r="E286">
            <v>61617.2</v>
          </cell>
          <cell r="F286">
            <v>33418.18</v>
          </cell>
          <cell r="G286">
            <v>2.86</v>
          </cell>
          <cell r="I286">
            <v>34</v>
          </cell>
          <cell r="J286">
            <v>58997.61</v>
          </cell>
          <cell r="K286">
            <v>30156.97</v>
          </cell>
          <cell r="L286">
            <v>2.79</v>
          </cell>
          <cell r="M286">
            <v>1.75</v>
          </cell>
          <cell r="N286">
            <v>2.29</v>
          </cell>
          <cell r="O286">
            <v>1</v>
          </cell>
          <cell r="P286">
            <v>1.3863000000000001</v>
          </cell>
          <cell r="Q286">
            <v>1.3644000000000001</v>
          </cell>
          <cell r="S286" t="str">
            <v>A</v>
          </cell>
          <cell r="T286">
            <v>2.0394999999999999</v>
          </cell>
          <cell r="V286" t="str">
            <v>A</v>
          </cell>
          <cell r="W286">
            <v>2.0503</v>
          </cell>
          <cell r="X286">
            <v>1.9964999999999999</v>
          </cell>
          <cell r="Y286">
            <v>-4.2999999999999927E-2</v>
          </cell>
          <cell r="Z286">
            <v>-1.0800000000000143E-2</v>
          </cell>
          <cell r="AA286">
            <v>-5.2675218260743025E-3</v>
          </cell>
        </row>
        <row r="287">
          <cell r="A287" t="str">
            <v>061</v>
          </cell>
          <cell r="B287" t="str">
            <v>ISCHEMIC STROKE, PRECEREBRAL OCCLUSION OR TRANSIENT ISCHEMIA WITH THROMBOLYTIC AGENT WITH MCC</v>
          </cell>
          <cell r="C287">
            <v>14</v>
          </cell>
          <cell r="D287">
            <v>6</v>
          </cell>
          <cell r="E287">
            <v>139025.79</v>
          </cell>
          <cell r="F287">
            <v>94091.19</v>
          </cell>
          <cell r="G287">
            <v>13.43</v>
          </cell>
          <cell r="I287">
            <v>13</v>
          </cell>
          <cell r="J287">
            <v>118975.06</v>
          </cell>
          <cell r="K287">
            <v>62495.72</v>
          </cell>
          <cell r="L287">
            <v>9.3800000000000008</v>
          </cell>
          <cell r="M287">
            <v>8.16</v>
          </cell>
          <cell r="N287">
            <v>7.15</v>
          </cell>
          <cell r="O287">
            <v>1</v>
          </cell>
          <cell r="P287">
            <v>2.7957000000000001</v>
          </cell>
          <cell r="Q287">
            <v>2.7515999999999998</v>
          </cell>
          <cell r="S287" t="str">
            <v>A</v>
          </cell>
          <cell r="T287">
            <v>4.1131000000000002</v>
          </cell>
          <cell r="V287" t="str">
            <v>A</v>
          </cell>
          <cell r="W287">
            <v>4.1372999999999998</v>
          </cell>
          <cell r="X287">
            <v>4.0263999999999998</v>
          </cell>
          <cell r="Y287">
            <v>-8.6700000000000443E-2</v>
          </cell>
          <cell r="Z287">
            <v>-2.4199999999999555E-2</v>
          </cell>
          <cell r="AA287">
            <v>-5.8492253401976066E-3</v>
          </cell>
        </row>
        <row r="288">
          <cell r="A288" t="str">
            <v>642</v>
          </cell>
          <cell r="B288" t="str">
            <v>INBORN AND OTHER DISORDERS OF METABOLISM</v>
          </cell>
          <cell r="C288">
            <v>29</v>
          </cell>
          <cell r="D288">
            <v>0</v>
          </cell>
          <cell r="E288">
            <v>62210.47</v>
          </cell>
          <cell r="F288">
            <v>78520.460000000006</v>
          </cell>
          <cell r="G288">
            <v>4.07</v>
          </cell>
          <cell r="I288">
            <v>28</v>
          </cell>
          <cell r="J288">
            <v>53467.3</v>
          </cell>
          <cell r="K288">
            <v>64566.31</v>
          </cell>
          <cell r="L288">
            <v>3.96</v>
          </cell>
          <cell r="M288">
            <v>2.61</v>
          </cell>
          <cell r="N288">
            <v>3.12</v>
          </cell>
          <cell r="O288">
            <v>1</v>
          </cell>
          <cell r="P288">
            <v>1.2564</v>
          </cell>
          <cell r="Q288">
            <v>1.2365999999999999</v>
          </cell>
          <cell r="S288" t="str">
            <v>A</v>
          </cell>
          <cell r="T288">
            <v>1.8485</v>
          </cell>
          <cell r="V288" t="str">
            <v>A</v>
          </cell>
          <cell r="W288">
            <v>1.5399</v>
          </cell>
          <cell r="X288">
            <v>1.8095000000000001</v>
          </cell>
          <cell r="Y288">
            <v>-3.8999999999999924E-2</v>
          </cell>
          <cell r="Z288">
            <v>0.30859999999999999</v>
          </cell>
          <cell r="AA288">
            <v>0.20040262354698354</v>
          </cell>
        </row>
        <row r="289">
          <cell r="A289" t="str">
            <v>871</v>
          </cell>
          <cell r="B289" t="str">
            <v>SEPTICEMIA OR SEVERE SEPSIS WITHOUT MV &gt;96 HOURS WITH MCC</v>
          </cell>
          <cell r="C289">
            <v>3480</v>
          </cell>
          <cell r="D289">
            <v>314</v>
          </cell>
          <cell r="E289">
            <v>64853.49</v>
          </cell>
          <cell r="F289">
            <v>52667.61</v>
          </cell>
          <cell r="G289">
            <v>7.05</v>
          </cell>
          <cell r="I289">
            <v>3416</v>
          </cell>
          <cell r="J289">
            <v>60490.41</v>
          </cell>
          <cell r="K289">
            <v>41133.86</v>
          </cell>
          <cell r="L289">
            <v>6.59</v>
          </cell>
          <cell r="M289">
            <v>5.5</v>
          </cell>
          <cell r="N289">
            <v>4.97</v>
          </cell>
          <cell r="O289">
            <v>1</v>
          </cell>
          <cell r="P289">
            <v>1.4214</v>
          </cell>
          <cell r="Q289">
            <v>1.399</v>
          </cell>
          <cell r="S289" t="str">
            <v>A</v>
          </cell>
          <cell r="T289">
            <v>2.0912000000000002</v>
          </cell>
          <cell r="V289" t="str">
            <v>A</v>
          </cell>
          <cell r="W289">
            <v>2.0987</v>
          </cell>
          <cell r="X289">
            <v>2.0472000000000001</v>
          </cell>
          <cell r="Y289">
            <v>-4.4000000000000039E-2</v>
          </cell>
          <cell r="Z289">
            <v>-7.4999999999998401E-3</v>
          </cell>
          <cell r="AA289">
            <v>-3.5736408252727116E-3</v>
          </cell>
        </row>
        <row r="290">
          <cell r="A290" t="str">
            <v>292</v>
          </cell>
          <cell r="B290" t="str">
            <v>HEART FAILURE AND SHOCK WITH CC</v>
          </cell>
          <cell r="C290">
            <v>82</v>
          </cell>
          <cell r="D290">
            <v>3</v>
          </cell>
          <cell r="E290">
            <v>35767.050000000003</v>
          </cell>
          <cell r="F290">
            <v>21718.720000000001</v>
          </cell>
          <cell r="G290">
            <v>5.34</v>
          </cell>
          <cell r="I290">
            <v>81</v>
          </cell>
          <cell r="J290">
            <v>34911.5</v>
          </cell>
          <cell r="K290">
            <v>20432.96</v>
          </cell>
          <cell r="L290">
            <v>5.0599999999999996</v>
          </cell>
          <cell r="M290">
            <v>3.26</v>
          </cell>
          <cell r="N290">
            <v>4.05</v>
          </cell>
          <cell r="O290">
            <v>1</v>
          </cell>
          <cell r="P290">
            <v>0.82040000000000002</v>
          </cell>
          <cell r="Q290">
            <v>0.8075</v>
          </cell>
          <cell r="S290" t="str">
            <v>A</v>
          </cell>
          <cell r="T290">
            <v>1.2071000000000001</v>
          </cell>
          <cell r="V290" t="str">
            <v>A</v>
          </cell>
          <cell r="W290">
            <v>1.2161999999999999</v>
          </cell>
          <cell r="X290">
            <v>1.1816</v>
          </cell>
          <cell r="Y290">
            <v>-2.5500000000000078E-2</v>
          </cell>
          <cell r="Z290">
            <v>-9.099999999999886E-3</v>
          </cell>
          <cell r="AA290">
            <v>-7.4823219865152819E-3</v>
          </cell>
        </row>
        <row r="291">
          <cell r="A291" t="str">
            <v>661</v>
          </cell>
          <cell r="B291" t="str">
            <v>KIDNEY AND URETER PROCEDURES FOR NON-NEOPLASM WITHOUT CC/MCC</v>
          </cell>
          <cell r="C291">
            <v>165</v>
          </cell>
          <cell r="D291">
            <v>0</v>
          </cell>
          <cell r="E291">
            <v>34820.81</v>
          </cell>
          <cell r="F291">
            <v>18355.939999999999</v>
          </cell>
          <cell r="G291">
            <v>2.02</v>
          </cell>
          <cell r="I291">
            <v>164</v>
          </cell>
          <cell r="J291">
            <v>34345.589999999997</v>
          </cell>
          <cell r="K291">
            <v>17370.439999999999</v>
          </cell>
          <cell r="L291">
            <v>2.02</v>
          </cell>
          <cell r="M291">
            <v>1.08</v>
          </cell>
          <cell r="N291">
            <v>1.77</v>
          </cell>
          <cell r="O291">
            <v>1</v>
          </cell>
          <cell r="P291">
            <v>0.80710000000000004</v>
          </cell>
          <cell r="Q291">
            <v>0.7944</v>
          </cell>
          <cell r="S291" t="str">
            <v>A</v>
          </cell>
          <cell r="T291">
            <v>1.1875</v>
          </cell>
          <cell r="V291" t="str">
            <v>A</v>
          </cell>
          <cell r="W291">
            <v>1.1967000000000001</v>
          </cell>
          <cell r="X291">
            <v>1.1624000000000001</v>
          </cell>
          <cell r="Y291">
            <v>-2.50999999999999E-2</v>
          </cell>
          <cell r="Z291">
            <v>-9.200000000000097E-3</v>
          </cell>
          <cell r="AA291">
            <v>-7.6878081390491316E-3</v>
          </cell>
        </row>
        <row r="292">
          <cell r="A292" t="str">
            <v>031</v>
          </cell>
          <cell r="B292" t="str">
            <v>VENTRICULAR SHUNT PROCEDURES WITH MCC</v>
          </cell>
          <cell r="C292">
            <v>13</v>
          </cell>
          <cell r="D292">
            <v>0</v>
          </cell>
          <cell r="E292">
            <v>106954.06</v>
          </cell>
          <cell r="F292">
            <v>57796.45</v>
          </cell>
          <cell r="G292">
            <v>14.15</v>
          </cell>
          <cell r="I292">
            <v>12</v>
          </cell>
          <cell r="J292">
            <v>95994.65</v>
          </cell>
          <cell r="K292">
            <v>45358.39</v>
          </cell>
          <cell r="L292">
            <v>9.92</v>
          </cell>
          <cell r="M292">
            <v>10</v>
          </cell>
          <cell r="N292">
            <v>6.12</v>
          </cell>
          <cell r="O292">
            <v>1</v>
          </cell>
          <cell r="P292">
            <v>2.2557</v>
          </cell>
          <cell r="Q292">
            <v>2.2201</v>
          </cell>
          <cell r="S292" t="str">
            <v>A</v>
          </cell>
          <cell r="T292">
            <v>3.3186</v>
          </cell>
          <cell r="V292" t="str">
            <v>A</v>
          </cell>
          <cell r="W292">
            <v>3.3447</v>
          </cell>
          <cell r="X292">
            <v>3.2486999999999999</v>
          </cell>
          <cell r="Y292">
            <v>-6.9900000000000073E-2</v>
          </cell>
          <cell r="Z292">
            <v>-2.6100000000000012E-2</v>
          </cell>
          <cell r="AA292">
            <v>-7.8033904386043624E-3</v>
          </cell>
        </row>
        <row r="293">
          <cell r="A293" t="str">
            <v>101</v>
          </cell>
          <cell r="B293" t="str">
            <v>SEIZURES WITHOUT MCC</v>
          </cell>
          <cell r="C293">
            <v>763</v>
          </cell>
          <cell r="D293">
            <v>28</v>
          </cell>
          <cell r="E293">
            <v>21955.439999999999</v>
          </cell>
          <cell r="F293">
            <v>19229.330000000002</v>
          </cell>
          <cell r="G293">
            <v>2.5299999999999998</v>
          </cell>
          <cell r="I293">
            <v>752</v>
          </cell>
          <cell r="J293">
            <v>20441.54</v>
          </cell>
          <cell r="K293">
            <v>13437.21</v>
          </cell>
          <cell r="L293">
            <v>2.41</v>
          </cell>
          <cell r="M293">
            <v>1.71</v>
          </cell>
          <cell r="N293">
            <v>1.99</v>
          </cell>
          <cell r="O293">
            <v>1</v>
          </cell>
          <cell r="P293">
            <v>0.4803</v>
          </cell>
          <cell r="Q293">
            <v>0.47270000000000001</v>
          </cell>
          <cell r="S293" t="str">
            <v>A</v>
          </cell>
          <cell r="T293">
            <v>0.70660000000000001</v>
          </cell>
          <cell r="V293" t="str">
            <v>A</v>
          </cell>
          <cell r="W293">
            <v>0.71230000000000004</v>
          </cell>
          <cell r="X293">
            <v>0.69169999999999998</v>
          </cell>
          <cell r="Y293">
            <v>-1.4900000000000024E-2</v>
          </cell>
          <cell r="Z293">
            <v>-5.7000000000000384E-3</v>
          </cell>
          <cell r="AA293">
            <v>-8.0022462445599307E-3</v>
          </cell>
        </row>
        <row r="294">
          <cell r="A294" t="str">
            <v>637</v>
          </cell>
          <cell r="B294" t="str">
            <v>DIABETES WITH MCC</v>
          </cell>
          <cell r="C294">
            <v>435</v>
          </cell>
          <cell r="D294">
            <v>17</v>
          </cell>
          <cell r="E294">
            <v>46723.22</v>
          </cell>
          <cell r="F294">
            <v>52721.5</v>
          </cell>
          <cell r="G294">
            <v>5.5</v>
          </cell>
          <cell r="I294">
            <v>428</v>
          </cell>
          <cell r="J294">
            <v>41573.75</v>
          </cell>
          <cell r="K294">
            <v>27697.52</v>
          </cell>
          <cell r="L294">
            <v>5.0599999999999996</v>
          </cell>
          <cell r="M294">
            <v>4.2699999999999996</v>
          </cell>
          <cell r="N294">
            <v>4</v>
          </cell>
          <cell r="O294">
            <v>1</v>
          </cell>
          <cell r="P294">
            <v>0.97689999999999999</v>
          </cell>
          <cell r="Q294">
            <v>0.96150000000000002</v>
          </cell>
          <cell r="S294" t="str">
            <v>A</v>
          </cell>
          <cell r="T294">
            <v>1.4373</v>
          </cell>
          <cell r="V294" t="str">
            <v>A</v>
          </cell>
          <cell r="W294">
            <v>1.4261999999999999</v>
          </cell>
          <cell r="X294">
            <v>1.407</v>
          </cell>
          <cell r="Y294">
            <v>-3.0299999999999994E-2</v>
          </cell>
          <cell r="Z294">
            <v>1.110000000000011E-2</v>
          </cell>
          <cell r="AA294">
            <v>7.7829196466134556E-3</v>
          </cell>
        </row>
        <row r="295">
          <cell r="A295" t="str">
            <v>275</v>
          </cell>
          <cell r="B295" t="str">
            <v>CARDIAC DEFIBRILLATOR IMPLANT WITH CARDIAC CATHETERIZATION AND MCC</v>
          </cell>
          <cell r="C295">
            <v>11</v>
          </cell>
          <cell r="D295">
            <v>0</v>
          </cell>
          <cell r="E295">
            <v>245626.47</v>
          </cell>
          <cell r="F295">
            <v>72977.279999999999</v>
          </cell>
          <cell r="G295">
            <v>11.73</v>
          </cell>
          <cell r="I295">
            <v>10</v>
          </cell>
          <cell r="J295">
            <v>229760.61</v>
          </cell>
          <cell r="K295">
            <v>55581.22</v>
          </cell>
          <cell r="L295">
            <v>10.8</v>
          </cell>
          <cell r="M295">
            <v>6.34</v>
          </cell>
          <cell r="N295">
            <v>9.4</v>
          </cell>
          <cell r="O295">
            <v>1</v>
          </cell>
          <cell r="P295">
            <v>5.399</v>
          </cell>
          <cell r="Q295">
            <v>5.3137999999999996</v>
          </cell>
          <cell r="S295" t="str">
            <v>A</v>
          </cell>
          <cell r="T295">
            <v>7.9431000000000003</v>
          </cell>
          <cell r="V295" t="str">
            <v>A</v>
          </cell>
          <cell r="W295">
            <v>8.0119000000000007</v>
          </cell>
          <cell r="X295">
            <v>7.7756999999999996</v>
          </cell>
          <cell r="Y295">
            <v>-0.16740000000000066</v>
          </cell>
          <cell r="Z295">
            <v>-6.8800000000000416E-2</v>
          </cell>
          <cell r="AA295">
            <v>-8.5872265005804381E-3</v>
          </cell>
        </row>
        <row r="296">
          <cell r="A296" t="str">
            <v>956</v>
          </cell>
          <cell r="B296" t="str">
            <v>LIMB REATTACHMENT, HIP AND FEMUR PROCEDURES FOR MULTIPLE SIGNIFICANT TRAUMA</v>
          </cell>
          <cell r="C296">
            <v>40</v>
          </cell>
          <cell r="D296">
            <v>8</v>
          </cell>
          <cell r="E296">
            <v>223134.37</v>
          </cell>
          <cell r="F296">
            <v>199595.79</v>
          </cell>
          <cell r="G296">
            <v>10.63</v>
          </cell>
          <cell r="I296">
            <v>37</v>
          </cell>
          <cell r="J296">
            <v>186825</v>
          </cell>
          <cell r="K296">
            <v>159608.19</v>
          </cell>
          <cell r="L296">
            <v>8.92</v>
          </cell>
          <cell r="M296">
            <v>7.6</v>
          </cell>
          <cell r="N296">
            <v>6.35</v>
          </cell>
          <cell r="O296">
            <v>1</v>
          </cell>
          <cell r="P296">
            <v>4.3901000000000003</v>
          </cell>
          <cell r="Q296">
            <v>4.3208000000000002</v>
          </cell>
          <cell r="S296" t="str">
            <v>A</v>
          </cell>
          <cell r="T296">
            <v>6.4587000000000003</v>
          </cell>
          <cell r="V296" t="str">
            <v>A</v>
          </cell>
          <cell r="W296">
            <v>5.9241000000000001</v>
          </cell>
          <cell r="X296">
            <v>6.3226000000000004</v>
          </cell>
          <cell r="Y296">
            <v>-0.13609999999999989</v>
          </cell>
          <cell r="Z296">
            <v>0.53460000000000019</v>
          </cell>
          <cell r="AA296">
            <v>9.0241555679343721E-2</v>
          </cell>
        </row>
        <row r="297">
          <cell r="A297" t="str">
            <v>330</v>
          </cell>
          <cell r="B297" t="str">
            <v>MAJOR SMALL AND LARGE BOWEL PROCEDURES WITH CC</v>
          </cell>
          <cell r="C297">
            <v>363</v>
          </cell>
          <cell r="D297">
            <v>7</v>
          </cell>
          <cell r="E297">
            <v>99112.34</v>
          </cell>
          <cell r="F297">
            <v>53094.31</v>
          </cell>
          <cell r="G297">
            <v>6.51</v>
          </cell>
          <cell r="I297">
            <v>355</v>
          </cell>
          <cell r="J297">
            <v>94352.25</v>
          </cell>
          <cell r="K297">
            <v>42661.63</v>
          </cell>
          <cell r="L297">
            <v>6.23</v>
          </cell>
          <cell r="M297">
            <v>4.08</v>
          </cell>
          <cell r="N297">
            <v>5.2</v>
          </cell>
          <cell r="O297">
            <v>1</v>
          </cell>
          <cell r="P297">
            <v>2.2170999999999998</v>
          </cell>
          <cell r="Q297">
            <v>2.1821000000000002</v>
          </cell>
          <cell r="S297" t="str">
            <v>A</v>
          </cell>
          <cell r="T297">
            <v>3.2618</v>
          </cell>
          <cell r="V297" t="str">
            <v>A</v>
          </cell>
          <cell r="W297">
            <v>3.2907999999999999</v>
          </cell>
          <cell r="X297">
            <v>3.1930999999999998</v>
          </cell>
          <cell r="Y297">
            <v>-6.8700000000000205E-2</v>
          </cell>
          <cell r="Z297">
            <v>-2.8999999999999915E-2</v>
          </cell>
          <cell r="AA297">
            <v>-8.8124468214415691E-3</v>
          </cell>
        </row>
        <row r="298">
          <cell r="A298" t="str">
            <v>779</v>
          </cell>
          <cell r="B298" t="str">
            <v>ABORTION WITHOUT D&amp;C</v>
          </cell>
          <cell r="C298">
            <v>19</v>
          </cell>
          <cell r="D298">
            <v>0</v>
          </cell>
          <cell r="E298">
            <v>12862.92</v>
          </cell>
          <cell r="F298">
            <v>7509.73</v>
          </cell>
          <cell r="G298">
            <v>1.47</v>
          </cell>
          <cell r="I298">
            <v>19</v>
          </cell>
          <cell r="J298">
            <v>12862.92</v>
          </cell>
          <cell r="K298">
            <v>7509.73</v>
          </cell>
          <cell r="L298">
            <v>1.47</v>
          </cell>
          <cell r="M298">
            <v>0.75</v>
          </cell>
          <cell r="N298">
            <v>1.33</v>
          </cell>
          <cell r="O298">
            <v>1</v>
          </cell>
          <cell r="P298">
            <v>0.30230000000000001</v>
          </cell>
          <cell r="Q298">
            <v>0.29749999999999999</v>
          </cell>
          <cell r="S298" t="str">
            <v>A</v>
          </cell>
          <cell r="T298">
            <v>0.44469999999999998</v>
          </cell>
          <cell r="V298" t="str">
            <v>A</v>
          </cell>
          <cell r="W298">
            <v>0.4486</v>
          </cell>
          <cell r="X298">
            <v>0.43530000000000002</v>
          </cell>
          <cell r="Y298">
            <v>-9.3999999999999639E-3</v>
          </cell>
          <cell r="Z298">
            <v>-3.9000000000000146E-3</v>
          </cell>
          <cell r="AA298">
            <v>-8.6937137761926315E-3</v>
          </cell>
        </row>
        <row r="299">
          <cell r="A299" t="str">
            <v>397</v>
          </cell>
          <cell r="B299" t="str">
            <v>APPENDIX PROCEDURES WITH MCC</v>
          </cell>
          <cell r="C299">
            <v>16</v>
          </cell>
          <cell r="D299">
            <v>0</v>
          </cell>
          <cell r="E299">
            <v>93404.72</v>
          </cell>
          <cell r="F299">
            <v>46730.239999999998</v>
          </cell>
          <cell r="G299">
            <v>6.56</v>
          </cell>
          <cell r="I299">
            <v>15</v>
          </cell>
          <cell r="J299">
            <v>85833</v>
          </cell>
          <cell r="K299">
            <v>37576.589999999997</v>
          </cell>
          <cell r="L299">
            <v>6.07</v>
          </cell>
          <cell r="M299">
            <v>3.53</v>
          </cell>
          <cell r="N299">
            <v>5.15</v>
          </cell>
          <cell r="O299">
            <v>1</v>
          </cell>
          <cell r="P299">
            <v>2.0169000000000001</v>
          </cell>
          <cell r="Q299">
            <v>1.9851000000000001</v>
          </cell>
          <cell r="S299" t="str">
            <v>A</v>
          </cell>
          <cell r="T299">
            <v>2.9672999999999998</v>
          </cell>
          <cell r="V299" t="str">
            <v>A</v>
          </cell>
          <cell r="W299">
            <v>2.9958</v>
          </cell>
          <cell r="X299">
            <v>2.9047999999999998</v>
          </cell>
          <cell r="Y299">
            <v>-6.25E-2</v>
          </cell>
          <cell r="Z299">
            <v>-2.8500000000000192E-2</v>
          </cell>
          <cell r="AA299">
            <v>-9.5133186461046106E-3</v>
          </cell>
        </row>
        <row r="300">
          <cell r="A300" t="str">
            <v>644</v>
          </cell>
          <cell r="B300" t="str">
            <v>ENDOCRINE DISORDERS WITH CC</v>
          </cell>
          <cell r="C300">
            <v>95</v>
          </cell>
          <cell r="D300">
            <v>3</v>
          </cell>
          <cell r="E300">
            <v>32755.56</v>
          </cell>
          <cell r="F300">
            <v>23746.62</v>
          </cell>
          <cell r="G300">
            <v>4.55</v>
          </cell>
          <cell r="I300">
            <v>93</v>
          </cell>
          <cell r="J300">
            <v>31025.14</v>
          </cell>
          <cell r="K300">
            <v>20802.72</v>
          </cell>
          <cell r="L300">
            <v>4.38</v>
          </cell>
          <cell r="M300">
            <v>3.66</v>
          </cell>
          <cell r="N300">
            <v>3.48</v>
          </cell>
          <cell r="O300">
            <v>1</v>
          </cell>
          <cell r="P300">
            <v>0.72899999999999998</v>
          </cell>
          <cell r="Q300">
            <v>0.71750000000000003</v>
          </cell>
          <cell r="S300" t="str">
            <v>A</v>
          </cell>
          <cell r="T300">
            <v>1.0725</v>
          </cell>
          <cell r="V300" t="str">
            <v>A</v>
          </cell>
          <cell r="W300">
            <v>1.0835999999999999</v>
          </cell>
          <cell r="X300">
            <v>1.0499000000000001</v>
          </cell>
          <cell r="Y300">
            <v>-2.2599999999999953E-2</v>
          </cell>
          <cell r="Z300">
            <v>-1.1099999999999888E-2</v>
          </cell>
          <cell r="AA300">
            <v>-1.0243632336655489E-2</v>
          </cell>
        </row>
        <row r="301">
          <cell r="A301" t="str">
            <v>395</v>
          </cell>
          <cell r="B301" t="str">
            <v>OTHER DIGESTIVE SYSTEM DIAGNOSES WITHOUT CC/MCC</v>
          </cell>
          <cell r="C301">
            <v>79</v>
          </cell>
          <cell r="D301">
            <v>2</v>
          </cell>
          <cell r="E301">
            <v>26329.09</v>
          </cell>
          <cell r="F301">
            <v>18684.88</v>
          </cell>
          <cell r="G301">
            <v>2.89</v>
          </cell>
          <cell r="I301">
            <v>78</v>
          </cell>
          <cell r="J301">
            <v>25355.16</v>
          </cell>
          <cell r="K301">
            <v>16693.28</v>
          </cell>
          <cell r="L301">
            <v>2.71</v>
          </cell>
          <cell r="M301">
            <v>2.35</v>
          </cell>
          <cell r="N301">
            <v>2.09</v>
          </cell>
          <cell r="O301">
            <v>1</v>
          </cell>
          <cell r="P301">
            <v>0.5958</v>
          </cell>
          <cell r="Q301">
            <v>0.58640000000000003</v>
          </cell>
          <cell r="S301" t="str">
            <v>A</v>
          </cell>
          <cell r="T301">
            <v>0.87660000000000005</v>
          </cell>
          <cell r="V301" t="str">
            <v>A</v>
          </cell>
          <cell r="W301">
            <v>0.88549999999999995</v>
          </cell>
          <cell r="X301">
            <v>0.85809999999999997</v>
          </cell>
          <cell r="Y301">
            <v>-1.8500000000000072E-2</v>
          </cell>
          <cell r="Z301">
            <v>-8.899999999999908E-3</v>
          </cell>
          <cell r="AA301">
            <v>-1.0050818746470817E-2</v>
          </cell>
        </row>
        <row r="302">
          <cell r="A302" t="str">
            <v>897</v>
          </cell>
          <cell r="B302" t="str">
            <v>ALCOHOL, DRUG ABUSE OR DEPENDENCE WITHOUT REHABILITATION THERAPY WITHOUT MCC</v>
          </cell>
          <cell r="C302">
            <v>860</v>
          </cell>
          <cell r="D302">
            <v>124</v>
          </cell>
          <cell r="E302">
            <v>23567</v>
          </cell>
          <cell r="F302">
            <v>15844.15</v>
          </cell>
          <cell r="G302">
            <v>4.66</v>
          </cell>
          <cell r="I302">
            <v>844</v>
          </cell>
          <cell r="J302">
            <v>22432.48</v>
          </cell>
          <cell r="K302">
            <v>13592.56</v>
          </cell>
          <cell r="L302">
            <v>4.5</v>
          </cell>
          <cell r="M302">
            <v>3.63</v>
          </cell>
          <cell r="N302">
            <v>3.64</v>
          </cell>
          <cell r="O302">
            <v>1</v>
          </cell>
          <cell r="P302">
            <v>0.52710000000000001</v>
          </cell>
          <cell r="Q302">
            <v>0.51880000000000004</v>
          </cell>
          <cell r="S302" t="str">
            <v>A</v>
          </cell>
          <cell r="T302">
            <v>0.77549999999999997</v>
          </cell>
          <cell r="V302" t="str">
            <v>A</v>
          </cell>
          <cell r="W302">
            <v>0.78359999999999996</v>
          </cell>
          <cell r="X302">
            <v>0.75919999999999999</v>
          </cell>
          <cell r="Y302">
            <v>-1.6299999999999981E-2</v>
          </cell>
          <cell r="Z302">
            <v>-8.0999999999999961E-3</v>
          </cell>
          <cell r="AA302">
            <v>-1.0336906584992339E-2</v>
          </cell>
        </row>
        <row r="303">
          <cell r="A303" t="str">
            <v>273</v>
          </cell>
          <cell r="B303" t="str">
            <v>PERCUTANEOUS AND OTHER INTRACARDIAC PROCEDURES WITH MCC</v>
          </cell>
          <cell r="C303">
            <v>29</v>
          </cell>
          <cell r="D303">
            <v>2</v>
          </cell>
          <cell r="E303">
            <v>152960.87</v>
          </cell>
          <cell r="F303">
            <v>66980.67</v>
          </cell>
          <cell r="G303">
            <v>8.83</v>
          </cell>
          <cell r="I303">
            <v>28</v>
          </cell>
          <cell r="J303">
            <v>146084.19</v>
          </cell>
          <cell r="K303">
            <v>57229.96</v>
          </cell>
          <cell r="L303">
            <v>7.86</v>
          </cell>
          <cell r="M303">
            <v>5.53</v>
          </cell>
          <cell r="N303">
            <v>6.02</v>
          </cell>
          <cell r="O303">
            <v>1</v>
          </cell>
          <cell r="P303">
            <v>3.4327000000000001</v>
          </cell>
          <cell r="Q303">
            <v>3.3784999999999998</v>
          </cell>
          <cell r="S303" t="str">
            <v>A</v>
          </cell>
          <cell r="T303">
            <v>5.0502000000000002</v>
          </cell>
          <cell r="V303" t="str">
            <v>A</v>
          </cell>
          <cell r="W303">
            <v>5.1052</v>
          </cell>
          <cell r="X303">
            <v>4.9438000000000004</v>
          </cell>
          <cell r="Y303">
            <v>-0.10639999999999983</v>
          </cell>
          <cell r="Z303">
            <v>-5.4999999999999716E-2</v>
          </cell>
          <cell r="AA303">
            <v>-1.0773329154587424E-2</v>
          </cell>
        </row>
        <row r="304">
          <cell r="A304" t="str">
            <v>402</v>
          </cell>
          <cell r="B304" t="str">
            <v>SINGLE LEVEL COMBINED ANTERIOR AND POSTERIOR SPINAL FUSION EXCEPT CERVICAL</v>
          </cell>
          <cell r="C304">
            <v>77</v>
          </cell>
          <cell r="D304">
            <v>1</v>
          </cell>
          <cell r="E304">
            <v>124231.88</v>
          </cell>
          <cell r="F304">
            <v>55492.65</v>
          </cell>
          <cell r="G304">
            <v>2.69</v>
          </cell>
          <cell r="I304">
            <v>77</v>
          </cell>
          <cell r="J304">
            <v>124231.88</v>
          </cell>
          <cell r="K304">
            <v>55492.65</v>
          </cell>
          <cell r="L304">
            <v>2.69</v>
          </cell>
          <cell r="M304">
            <v>1.71</v>
          </cell>
          <cell r="N304">
            <v>2.23</v>
          </cell>
          <cell r="O304">
            <v>1</v>
          </cell>
          <cell r="P304">
            <v>2.9192</v>
          </cell>
          <cell r="Q304">
            <v>2.8731</v>
          </cell>
          <cell r="S304" t="str">
            <v>A</v>
          </cell>
          <cell r="T304">
            <v>4.2946999999999997</v>
          </cell>
          <cell r="V304" t="str">
            <v>A</v>
          </cell>
          <cell r="W304">
            <v>4.3449999999999998</v>
          </cell>
          <cell r="X304">
            <v>4.2042000000000002</v>
          </cell>
          <cell r="Y304">
            <v>-9.0499999999999581E-2</v>
          </cell>
          <cell r="Z304">
            <v>-5.0300000000000011E-2</v>
          </cell>
          <cell r="AA304">
            <v>-1.1576524741081706E-2</v>
          </cell>
        </row>
        <row r="305">
          <cell r="A305" t="str">
            <v>193</v>
          </cell>
          <cell r="B305" t="str">
            <v>SIMPLE PNEUMONIA AND PLEURISY WITH MCC</v>
          </cell>
          <cell r="C305">
            <v>984</v>
          </cell>
          <cell r="D305">
            <v>33</v>
          </cell>
          <cell r="E305">
            <v>38177.94</v>
          </cell>
          <cell r="F305">
            <v>31946.78</v>
          </cell>
          <cell r="G305">
            <v>4.5199999999999996</v>
          </cell>
          <cell r="I305">
            <v>972</v>
          </cell>
          <cell r="J305">
            <v>36124.78</v>
          </cell>
          <cell r="K305">
            <v>23570.85</v>
          </cell>
          <cell r="L305">
            <v>4.29</v>
          </cell>
          <cell r="M305">
            <v>2.73</v>
          </cell>
          <cell r="N305">
            <v>3.55</v>
          </cell>
          <cell r="O305">
            <v>1</v>
          </cell>
          <cell r="P305">
            <v>0.84889999999999999</v>
          </cell>
          <cell r="Q305">
            <v>0.83550000000000002</v>
          </cell>
          <cell r="S305" t="str">
            <v>A</v>
          </cell>
          <cell r="T305">
            <v>1.2488999999999999</v>
          </cell>
          <cell r="V305" t="str">
            <v>A</v>
          </cell>
          <cell r="W305">
            <v>1.2578</v>
          </cell>
          <cell r="X305">
            <v>1.2225999999999999</v>
          </cell>
          <cell r="Y305">
            <v>-2.629999999999999E-2</v>
          </cell>
          <cell r="Z305">
            <v>-8.90000000000013E-3</v>
          </cell>
          <cell r="AA305">
            <v>-7.0758467164892111E-3</v>
          </cell>
        </row>
        <row r="306">
          <cell r="A306" t="str">
            <v>103</v>
          </cell>
          <cell r="B306" t="str">
            <v>HEADACHES WITHOUT MCC</v>
          </cell>
          <cell r="C306">
            <v>121</v>
          </cell>
          <cell r="D306">
            <v>2</v>
          </cell>
          <cell r="E306">
            <v>25602.94</v>
          </cell>
          <cell r="F306">
            <v>14226.24</v>
          </cell>
          <cell r="G306">
            <v>2.5499999999999998</v>
          </cell>
          <cell r="I306">
            <v>118</v>
          </cell>
          <cell r="J306">
            <v>24341.89</v>
          </cell>
          <cell r="K306">
            <v>11966.63</v>
          </cell>
          <cell r="L306">
            <v>2.4500000000000002</v>
          </cell>
          <cell r="M306">
            <v>1.51</v>
          </cell>
          <cell r="N306">
            <v>2.08</v>
          </cell>
          <cell r="O306">
            <v>1</v>
          </cell>
          <cell r="P306">
            <v>0.57199999999999995</v>
          </cell>
          <cell r="Q306">
            <v>0.56299999999999994</v>
          </cell>
          <cell r="S306" t="str">
            <v>A</v>
          </cell>
          <cell r="T306">
            <v>0.84160000000000001</v>
          </cell>
          <cell r="V306" t="str">
            <v>A</v>
          </cell>
          <cell r="W306">
            <v>0.8518</v>
          </cell>
          <cell r="X306">
            <v>0.82379999999999998</v>
          </cell>
          <cell r="Y306">
            <v>-1.7800000000000038E-2</v>
          </cell>
          <cell r="Z306">
            <v>-1.0199999999999987E-2</v>
          </cell>
          <cell r="AA306">
            <v>-1.1974641934726447E-2</v>
          </cell>
        </row>
        <row r="307">
          <cell r="A307" t="str">
            <v>300</v>
          </cell>
          <cell r="B307" t="str">
            <v>PERIPHERAL VASCULAR DISORDERS WITH CC</v>
          </cell>
          <cell r="C307">
            <v>188</v>
          </cell>
          <cell r="D307">
            <v>19</v>
          </cell>
          <cell r="E307">
            <v>32290.42</v>
          </cell>
          <cell r="F307">
            <v>20093.009999999998</v>
          </cell>
          <cell r="G307">
            <v>3.95</v>
          </cell>
          <cell r="I307">
            <v>187</v>
          </cell>
          <cell r="J307">
            <v>31965.33</v>
          </cell>
          <cell r="K307">
            <v>19647.400000000001</v>
          </cell>
          <cell r="L307">
            <v>3.91</v>
          </cell>
          <cell r="M307">
            <v>2.89</v>
          </cell>
          <cell r="N307">
            <v>3.11</v>
          </cell>
          <cell r="O307">
            <v>1</v>
          </cell>
          <cell r="P307">
            <v>0.75109999999999999</v>
          </cell>
          <cell r="Q307">
            <v>0.73929999999999996</v>
          </cell>
          <cell r="S307" t="str">
            <v>A</v>
          </cell>
          <cell r="T307">
            <v>1.1051</v>
          </cell>
          <cell r="V307" t="str">
            <v>A</v>
          </cell>
          <cell r="W307">
            <v>1.1187</v>
          </cell>
          <cell r="X307">
            <v>1.0818000000000001</v>
          </cell>
          <cell r="Y307">
            <v>-2.3299999999999876E-2</v>
          </cell>
          <cell r="Z307">
            <v>-1.3600000000000056E-2</v>
          </cell>
          <cell r="AA307">
            <v>-1.2156967909180348E-2</v>
          </cell>
        </row>
        <row r="308">
          <cell r="A308" t="str">
            <v>418</v>
          </cell>
          <cell r="B308" t="str">
            <v>LAPAROSCOPIC CHOLECYSTECTOMY WITHOUT C.D.E. WITH CC</v>
          </cell>
          <cell r="C308">
            <v>217</v>
          </cell>
          <cell r="D308">
            <v>3</v>
          </cell>
          <cell r="E308">
            <v>60683.61</v>
          </cell>
          <cell r="F308">
            <v>23376.81</v>
          </cell>
          <cell r="G308">
            <v>3.74</v>
          </cell>
          <cell r="I308">
            <v>215</v>
          </cell>
          <cell r="J308">
            <v>59650.49</v>
          </cell>
          <cell r="K308">
            <v>20853.400000000001</v>
          </cell>
          <cell r="L308">
            <v>3.72</v>
          </cell>
          <cell r="M308">
            <v>2.08</v>
          </cell>
          <cell r="N308">
            <v>3.19</v>
          </cell>
          <cell r="O308">
            <v>1</v>
          </cell>
          <cell r="P308">
            <v>1.4016999999999999</v>
          </cell>
          <cell r="Q308">
            <v>1.3795999999999999</v>
          </cell>
          <cell r="S308" t="str">
            <v>A</v>
          </cell>
          <cell r="T308">
            <v>2.0621999999999998</v>
          </cell>
          <cell r="V308" t="str">
            <v>A</v>
          </cell>
          <cell r="W308">
            <v>2.0891999999999999</v>
          </cell>
          <cell r="X308">
            <v>2.0188000000000001</v>
          </cell>
          <cell r="Y308">
            <v>-4.3399999999999661E-2</v>
          </cell>
          <cell r="Z308">
            <v>-2.7000000000000135E-2</v>
          </cell>
          <cell r="AA308">
            <v>-1.2923607122343545E-2</v>
          </cell>
        </row>
        <row r="309">
          <cell r="A309" t="str">
            <v>697</v>
          </cell>
          <cell r="B309" t="str">
            <v>URETHRAL STRICTURE</v>
          </cell>
          <cell r="C309">
            <v>2</v>
          </cell>
          <cell r="D309">
            <v>0</v>
          </cell>
          <cell r="E309">
            <v>27143.96</v>
          </cell>
          <cell r="F309">
            <v>3318.98</v>
          </cell>
          <cell r="G309">
            <v>2</v>
          </cell>
          <cell r="I309">
            <v>2</v>
          </cell>
          <cell r="J309">
            <v>27143.96</v>
          </cell>
          <cell r="K309">
            <v>3318.98</v>
          </cell>
          <cell r="L309">
            <v>3.5</v>
          </cell>
          <cell r="M309">
            <v>1</v>
          </cell>
          <cell r="N309">
            <v>2.5</v>
          </cell>
          <cell r="O309">
            <v>0</v>
          </cell>
          <cell r="P309">
            <v>0</v>
          </cell>
          <cell r="Q309">
            <v>0.95469999999999999</v>
          </cell>
          <cell r="S309" t="str">
            <v>M</v>
          </cell>
          <cell r="T309">
            <v>1.4271</v>
          </cell>
          <cell r="V309" t="str">
            <v>M</v>
          </cell>
          <cell r="W309">
            <v>1.6604000000000001</v>
          </cell>
          <cell r="X309">
            <v>1.397</v>
          </cell>
          <cell r="Y309">
            <v>-3.0100000000000016E-2</v>
          </cell>
          <cell r="Z309">
            <v>-0.23330000000000006</v>
          </cell>
          <cell r="AA309">
            <v>-0.14050831125030117</v>
          </cell>
        </row>
        <row r="310">
          <cell r="A310" t="str">
            <v>356</v>
          </cell>
          <cell r="B310" t="str">
            <v>OTHER DIGESTIVE SYSTEM O.R. PROCEDURES WITH MCC</v>
          </cell>
          <cell r="C310">
            <v>47</v>
          </cell>
          <cell r="D310">
            <v>2</v>
          </cell>
          <cell r="E310">
            <v>145687.47</v>
          </cell>
          <cell r="F310">
            <v>108785.91</v>
          </cell>
          <cell r="G310">
            <v>10.55</v>
          </cell>
          <cell r="I310">
            <v>45</v>
          </cell>
          <cell r="J310">
            <v>129562.68</v>
          </cell>
          <cell r="K310">
            <v>78853.27</v>
          </cell>
          <cell r="L310">
            <v>8.93</v>
          </cell>
          <cell r="M310">
            <v>6.45</v>
          </cell>
          <cell r="N310">
            <v>7.22</v>
          </cell>
          <cell r="O310">
            <v>1</v>
          </cell>
          <cell r="P310">
            <v>3.0445000000000002</v>
          </cell>
          <cell r="Q310">
            <v>2.9965000000000002</v>
          </cell>
          <cell r="S310" t="str">
            <v>A</v>
          </cell>
          <cell r="T310">
            <v>4.4791999999999996</v>
          </cell>
          <cell r="V310" t="str">
            <v>A</v>
          </cell>
          <cell r="W310">
            <v>4.4451000000000001</v>
          </cell>
          <cell r="X310">
            <v>4.3848000000000003</v>
          </cell>
          <cell r="Y310">
            <v>-9.4399999999999373E-2</v>
          </cell>
          <cell r="Z310">
            <v>3.4099999999999575E-2</v>
          </cell>
          <cell r="AA310">
            <v>7.671368473150115E-3</v>
          </cell>
        </row>
        <row r="311">
          <cell r="A311" t="str">
            <v>N92</v>
          </cell>
          <cell r="B311" t="str">
            <v>Level III: Prematurity W/O Major Problems</v>
          </cell>
          <cell r="C311">
            <v>568</v>
          </cell>
          <cell r="D311">
            <v>0</v>
          </cell>
          <cell r="E311">
            <v>21897.16</v>
          </cell>
          <cell r="F311">
            <v>28254.49</v>
          </cell>
          <cell r="G311">
            <v>5.1100000000000003</v>
          </cell>
          <cell r="I311">
            <v>557</v>
          </cell>
          <cell r="J311">
            <v>19287.689999999999</v>
          </cell>
          <cell r="K311">
            <v>21155.96</v>
          </cell>
          <cell r="L311">
            <v>4.66</v>
          </cell>
          <cell r="M311">
            <v>4.0599999999999996</v>
          </cell>
          <cell r="N311">
            <v>3.6</v>
          </cell>
          <cell r="O311">
            <v>1</v>
          </cell>
          <cell r="P311">
            <v>0.45319999999999999</v>
          </cell>
          <cell r="Q311">
            <v>0.4461</v>
          </cell>
          <cell r="S311" t="str">
            <v>A</v>
          </cell>
          <cell r="T311">
            <v>0.66679999999999995</v>
          </cell>
          <cell r="V311" t="str">
            <v>A</v>
          </cell>
          <cell r="W311">
            <v>0.67649999999999999</v>
          </cell>
          <cell r="X311">
            <v>0.65280000000000005</v>
          </cell>
          <cell r="Y311">
            <v>-1.3999999999999901E-2</v>
          </cell>
          <cell r="Z311">
            <v>-9.7000000000000419E-3</v>
          </cell>
          <cell r="AA311">
            <v>-1.4338507021433912E-2</v>
          </cell>
        </row>
        <row r="312">
          <cell r="A312" t="str">
            <v>316</v>
          </cell>
          <cell r="B312" t="str">
            <v>OTHER CIRCULATORY SYSTEM DIAGNOSES WITHOUT CC/MCC</v>
          </cell>
          <cell r="C312">
            <v>30</v>
          </cell>
          <cell r="D312">
            <v>1</v>
          </cell>
          <cell r="E312">
            <v>25997.599999999999</v>
          </cell>
          <cell r="F312">
            <v>17930.310000000001</v>
          </cell>
          <cell r="G312">
            <v>2.33</v>
          </cell>
          <cell r="I312">
            <v>28</v>
          </cell>
          <cell r="J312">
            <v>22803.040000000001</v>
          </cell>
          <cell r="K312">
            <v>13782.21</v>
          </cell>
          <cell r="L312">
            <v>2.25</v>
          </cell>
          <cell r="M312">
            <v>1.53</v>
          </cell>
          <cell r="N312">
            <v>1.88</v>
          </cell>
          <cell r="O312">
            <v>1</v>
          </cell>
          <cell r="P312">
            <v>0.53580000000000005</v>
          </cell>
          <cell r="Q312">
            <v>0.52729999999999999</v>
          </cell>
          <cell r="S312" t="str">
            <v>A</v>
          </cell>
          <cell r="T312">
            <v>0.78820000000000001</v>
          </cell>
          <cell r="V312" t="str">
            <v>A</v>
          </cell>
          <cell r="W312">
            <v>0.8</v>
          </cell>
          <cell r="X312">
            <v>0.77159999999999995</v>
          </cell>
          <cell r="Y312">
            <v>-1.6600000000000059E-2</v>
          </cell>
          <cell r="Z312">
            <v>-1.1800000000000033E-2</v>
          </cell>
          <cell r="AA312">
            <v>-1.4750000000000041E-2</v>
          </cell>
        </row>
        <row r="313">
          <cell r="A313" t="str">
            <v>769</v>
          </cell>
          <cell r="B313" t="str">
            <v>POSTPARTUM AND POST ABORTION DIAGNOSES WITH O.R. PROCEDURES</v>
          </cell>
          <cell r="C313">
            <v>72</v>
          </cell>
          <cell r="D313">
            <v>0</v>
          </cell>
          <cell r="E313">
            <v>59253.48</v>
          </cell>
          <cell r="F313">
            <v>63202.83</v>
          </cell>
          <cell r="G313">
            <v>4.33</v>
          </cell>
          <cell r="I313">
            <v>69</v>
          </cell>
          <cell r="J313">
            <v>49727.78</v>
          </cell>
          <cell r="K313">
            <v>44549</v>
          </cell>
          <cell r="L313">
            <v>3.7</v>
          </cell>
          <cell r="M313">
            <v>2.66</v>
          </cell>
          <cell r="N313">
            <v>2.97</v>
          </cell>
          <cell r="O313">
            <v>1</v>
          </cell>
          <cell r="P313">
            <v>1.1685000000000001</v>
          </cell>
          <cell r="Q313">
            <v>1.1500999999999999</v>
          </cell>
          <cell r="S313" t="str">
            <v>A</v>
          </cell>
          <cell r="T313">
            <v>1.7192000000000001</v>
          </cell>
          <cell r="V313" t="str">
            <v>A</v>
          </cell>
          <cell r="W313">
            <v>1.7448999999999999</v>
          </cell>
          <cell r="X313">
            <v>1.6829000000000001</v>
          </cell>
          <cell r="Y313">
            <v>-3.6299999999999999E-2</v>
          </cell>
          <cell r="Z313">
            <v>-2.5699999999999834E-2</v>
          </cell>
          <cell r="AA313">
            <v>-1.4728637744283245E-2</v>
          </cell>
        </row>
        <row r="314">
          <cell r="A314" t="str">
            <v>451</v>
          </cell>
          <cell r="B314" t="str">
            <v>SINGLE LEVEL SPINAL FUSION EXCEPT CERVICAL WITHOUT MCC</v>
          </cell>
          <cell r="C314">
            <v>64</v>
          </cell>
          <cell r="D314">
            <v>3</v>
          </cell>
          <cell r="E314">
            <v>113534.15</v>
          </cell>
          <cell r="F314">
            <v>49288.09</v>
          </cell>
          <cell r="G314">
            <v>2.94</v>
          </cell>
          <cell r="I314">
            <v>63</v>
          </cell>
          <cell r="J314">
            <v>110755.53</v>
          </cell>
          <cell r="K314">
            <v>44426.9</v>
          </cell>
          <cell r="L314">
            <v>2.81</v>
          </cell>
          <cell r="M314">
            <v>3.05</v>
          </cell>
          <cell r="N314">
            <v>2.04</v>
          </cell>
          <cell r="O314">
            <v>1</v>
          </cell>
          <cell r="P314">
            <v>2.6025999999999998</v>
          </cell>
          <cell r="Q314">
            <v>2.5615000000000001</v>
          </cell>
          <cell r="S314" t="str">
            <v>A</v>
          </cell>
          <cell r="T314">
            <v>3.8289</v>
          </cell>
          <cell r="V314" t="str">
            <v>A</v>
          </cell>
          <cell r="W314">
            <v>3.8892000000000002</v>
          </cell>
          <cell r="X314">
            <v>3.7482000000000002</v>
          </cell>
          <cell r="Y314">
            <v>-8.0699999999999772E-2</v>
          </cell>
          <cell r="Z314">
            <v>-6.0300000000000242E-2</v>
          </cell>
          <cell r="AA314">
            <v>-1.5504473927800123E-2</v>
          </cell>
        </row>
        <row r="315">
          <cell r="A315" t="str">
            <v>287</v>
          </cell>
          <cell r="B315" t="str">
            <v>CIRCULATORY DISORDERS EXCEPT AMI, WITH CARDIAC CATHETERIZATION WITHOUT MCC</v>
          </cell>
          <cell r="C315">
            <v>352</v>
          </cell>
          <cell r="D315">
            <v>22</v>
          </cell>
          <cell r="E315">
            <v>46913.02</v>
          </cell>
          <cell r="F315">
            <v>21532.65</v>
          </cell>
          <cell r="G315">
            <v>3.2</v>
          </cell>
          <cell r="I315">
            <v>348</v>
          </cell>
          <cell r="J315">
            <v>45543.9</v>
          </cell>
          <cell r="K315">
            <v>17219.080000000002</v>
          </cell>
          <cell r="L315">
            <v>3.05</v>
          </cell>
          <cell r="M315">
            <v>1.97</v>
          </cell>
          <cell r="N315">
            <v>2.5499999999999998</v>
          </cell>
          <cell r="O315">
            <v>1</v>
          </cell>
          <cell r="P315">
            <v>1.0702</v>
          </cell>
          <cell r="Q315">
            <v>1.0532999999999999</v>
          </cell>
          <cell r="S315" t="str">
            <v>A</v>
          </cell>
          <cell r="T315">
            <v>1.5745</v>
          </cell>
          <cell r="V315" t="str">
            <v>A</v>
          </cell>
          <cell r="W315">
            <v>1.5993999999999999</v>
          </cell>
          <cell r="X315">
            <v>1.5412999999999999</v>
          </cell>
          <cell r="Y315">
            <v>-3.3200000000000118E-2</v>
          </cell>
          <cell r="Z315">
            <v>-2.4899999999999922E-2</v>
          </cell>
          <cell r="AA315">
            <v>-1.5568338126797501E-2</v>
          </cell>
        </row>
        <row r="316">
          <cell r="A316" t="str">
            <v>807</v>
          </cell>
          <cell r="B316" t="str">
            <v>VAGINAL DELIVERY WITHOUT STERILIZATION OR D&amp;C WITHOUT CC/MCC</v>
          </cell>
          <cell r="C316">
            <v>6643</v>
          </cell>
          <cell r="D316">
            <v>4</v>
          </cell>
          <cell r="E316">
            <v>14589.13</v>
          </cell>
          <cell r="F316">
            <v>7708.72</v>
          </cell>
          <cell r="G316">
            <v>2.2799999999999998</v>
          </cell>
          <cell r="I316">
            <v>6604</v>
          </cell>
          <cell r="J316">
            <v>14294.66</v>
          </cell>
          <cell r="K316">
            <v>6132</v>
          </cell>
          <cell r="L316">
            <v>2.2400000000000002</v>
          </cell>
          <cell r="M316">
            <v>0.85</v>
          </cell>
          <cell r="N316">
            <v>2.0699999999999998</v>
          </cell>
          <cell r="O316">
            <v>1</v>
          </cell>
          <cell r="P316">
            <v>0.33589999999999998</v>
          </cell>
          <cell r="Q316">
            <v>0.30020000000000002</v>
          </cell>
          <cell r="S316" t="str">
            <v>AO</v>
          </cell>
          <cell r="T316">
            <v>0.44869999999999999</v>
          </cell>
          <cell r="V316" t="str">
            <v>AO</v>
          </cell>
          <cell r="W316">
            <v>0.4622</v>
          </cell>
          <cell r="X316">
            <v>0.43930000000000002</v>
          </cell>
          <cell r="Y316">
            <v>-9.3999999999999639E-3</v>
          </cell>
          <cell r="Z316">
            <v>-1.3500000000000012E-2</v>
          </cell>
          <cell r="AA316">
            <v>-2.9208135006490724E-2</v>
          </cell>
        </row>
        <row r="317">
          <cell r="A317" t="str">
            <v>321</v>
          </cell>
          <cell r="B317" t="str">
            <v>PERCUTANEOUS CARDIOVASCULAR PROCEDURES WITH INTRALUMINAL DEVICE WITH MCC OR 4+ ARTERIES/INTRALUMINAL DEVICES</v>
          </cell>
          <cell r="C317">
            <v>293</v>
          </cell>
          <cell r="D317">
            <v>6</v>
          </cell>
          <cell r="E317">
            <v>119821.07</v>
          </cell>
          <cell r="F317">
            <v>55666.77</v>
          </cell>
          <cell r="G317">
            <v>4.72</v>
          </cell>
          <cell r="I317">
            <v>287</v>
          </cell>
          <cell r="J317">
            <v>115014.28</v>
          </cell>
          <cell r="K317">
            <v>44066.75</v>
          </cell>
          <cell r="L317">
            <v>4.4000000000000004</v>
          </cell>
          <cell r="M317">
            <v>3.45</v>
          </cell>
          <cell r="N317">
            <v>3.46</v>
          </cell>
          <cell r="O317">
            <v>1</v>
          </cell>
          <cell r="P317">
            <v>2.7025999999999999</v>
          </cell>
          <cell r="Q317">
            <v>2.66</v>
          </cell>
          <cell r="S317" t="str">
            <v>A</v>
          </cell>
          <cell r="T317">
            <v>3.9762</v>
          </cell>
          <cell r="V317" t="str">
            <v>A</v>
          </cell>
          <cell r="W317">
            <v>4.0420999999999996</v>
          </cell>
          <cell r="X317">
            <v>3.8923999999999999</v>
          </cell>
          <cell r="Y317">
            <v>-8.3800000000000097E-2</v>
          </cell>
          <cell r="Z317">
            <v>-6.5899999999999626E-2</v>
          </cell>
          <cell r="AA317">
            <v>-1.6303406645060643E-2</v>
          </cell>
        </row>
        <row r="318">
          <cell r="A318" t="str">
            <v>239</v>
          </cell>
          <cell r="B318" t="str">
            <v>AMPUTATION FOR CIRCULATORY SYSTEM DISORDERS EXCEPT UPPER LIMB AND TOE WITH MCC</v>
          </cell>
          <cell r="C318">
            <v>35</v>
          </cell>
          <cell r="D318">
            <v>13</v>
          </cell>
          <cell r="E318">
            <v>176646.64</v>
          </cell>
          <cell r="F318">
            <v>129591.98</v>
          </cell>
          <cell r="G318">
            <v>16.63</v>
          </cell>
          <cell r="I318">
            <v>33</v>
          </cell>
          <cell r="J318">
            <v>156828.04</v>
          </cell>
          <cell r="K318">
            <v>104148.86</v>
          </cell>
          <cell r="L318">
            <v>15.64</v>
          </cell>
          <cell r="M318">
            <v>10.37</v>
          </cell>
          <cell r="N318">
            <v>12.88</v>
          </cell>
          <cell r="O318">
            <v>1</v>
          </cell>
          <cell r="P318">
            <v>3.6852</v>
          </cell>
          <cell r="Q318">
            <v>3.6271</v>
          </cell>
          <cell r="S318" t="str">
            <v>A</v>
          </cell>
          <cell r="T318">
            <v>5.4218000000000002</v>
          </cell>
          <cell r="V318" t="str">
            <v>A</v>
          </cell>
          <cell r="W318">
            <v>5.0692000000000004</v>
          </cell>
          <cell r="X318">
            <v>5.3075000000000001</v>
          </cell>
          <cell r="Y318">
            <v>-0.11430000000000007</v>
          </cell>
          <cell r="Z318">
            <v>0.3525999999999998</v>
          </cell>
          <cell r="AA318">
            <v>6.9557326599857916E-2</v>
          </cell>
        </row>
        <row r="319">
          <cell r="A319" t="str">
            <v>322</v>
          </cell>
          <cell r="B319" t="str">
            <v>PERCUTANEOUS CARDIOVASCULAR PROCEDURES WITH INTRALUMINAL DEVICE WITHOUT MCC</v>
          </cell>
          <cell r="C319">
            <v>636</v>
          </cell>
          <cell r="D319">
            <v>7</v>
          </cell>
          <cell r="E319">
            <v>87604.21</v>
          </cell>
          <cell r="F319">
            <v>31745.86</v>
          </cell>
          <cell r="G319">
            <v>2.4700000000000002</v>
          </cell>
          <cell r="I319">
            <v>628</v>
          </cell>
          <cell r="J319">
            <v>86001.13</v>
          </cell>
          <cell r="K319">
            <v>28239.45</v>
          </cell>
          <cell r="L319">
            <v>2.36</v>
          </cell>
          <cell r="M319">
            <v>1.42</v>
          </cell>
          <cell r="N319">
            <v>2.04</v>
          </cell>
          <cell r="O319">
            <v>1</v>
          </cell>
          <cell r="P319">
            <v>2.0209000000000001</v>
          </cell>
          <cell r="Q319">
            <v>1.9890000000000001</v>
          </cell>
          <cell r="S319" t="str">
            <v>A</v>
          </cell>
          <cell r="T319">
            <v>2.9731999999999998</v>
          </cell>
          <cell r="V319" t="str">
            <v>A</v>
          </cell>
          <cell r="W319">
            <v>3.0274000000000001</v>
          </cell>
          <cell r="X319">
            <v>2.9104999999999999</v>
          </cell>
          <cell r="Y319">
            <v>-6.2699999999999978E-2</v>
          </cell>
          <cell r="Z319">
            <v>-5.4200000000000248E-2</v>
          </cell>
          <cell r="AA319">
            <v>-1.7903151218867756E-2</v>
          </cell>
        </row>
        <row r="320">
          <cell r="A320" t="str">
            <v>784</v>
          </cell>
          <cell r="B320" t="str">
            <v>CESAREAN SECTION WITH STERILIZATION WITH CC</v>
          </cell>
          <cell r="C320">
            <v>545</v>
          </cell>
          <cell r="D320">
            <v>3</v>
          </cell>
          <cell r="E320">
            <v>28829.15</v>
          </cell>
          <cell r="F320">
            <v>16039.89</v>
          </cell>
          <cell r="G320">
            <v>3.13</v>
          </cell>
          <cell r="I320">
            <v>534</v>
          </cell>
          <cell r="J320">
            <v>27218.31</v>
          </cell>
          <cell r="K320">
            <v>10841.9</v>
          </cell>
          <cell r="L320">
            <v>2.92</v>
          </cell>
          <cell r="M320">
            <v>1.78</v>
          </cell>
          <cell r="N320">
            <v>2.63</v>
          </cell>
          <cell r="O320">
            <v>1</v>
          </cell>
          <cell r="P320">
            <v>0.63959999999999995</v>
          </cell>
          <cell r="Q320">
            <v>0.62949999999999995</v>
          </cell>
          <cell r="S320" t="str">
            <v>A</v>
          </cell>
          <cell r="T320">
            <v>0.94099999999999995</v>
          </cell>
          <cell r="V320" t="str">
            <v>A</v>
          </cell>
          <cell r="W320">
            <v>0.95809999999999995</v>
          </cell>
          <cell r="X320">
            <v>0.92110000000000003</v>
          </cell>
          <cell r="Y320">
            <v>-1.9899999999999918E-2</v>
          </cell>
          <cell r="Z320">
            <v>-1.7100000000000004E-2</v>
          </cell>
          <cell r="AA320">
            <v>-1.7847823817973077E-2</v>
          </cell>
        </row>
        <row r="321">
          <cell r="A321" t="str">
            <v>904</v>
          </cell>
          <cell r="B321" t="str">
            <v>SKIN GRAFTS FOR INJURIES WITH CC/MCC</v>
          </cell>
          <cell r="C321">
            <v>8</v>
          </cell>
          <cell r="D321">
            <v>0</v>
          </cell>
          <cell r="E321">
            <v>147361</v>
          </cell>
          <cell r="F321">
            <v>60507.49</v>
          </cell>
          <cell r="G321">
            <v>11.88</v>
          </cell>
          <cell r="I321">
            <v>7</v>
          </cell>
          <cell r="J321">
            <v>129705.29</v>
          </cell>
          <cell r="K321">
            <v>41114.31</v>
          </cell>
          <cell r="L321">
            <v>9.6</v>
          </cell>
          <cell r="M321">
            <v>2.36</v>
          </cell>
          <cell r="N321">
            <v>6.6</v>
          </cell>
          <cell r="O321">
            <v>0</v>
          </cell>
          <cell r="P321">
            <v>3.0478000000000001</v>
          </cell>
          <cell r="Q321">
            <v>3.6509999999999998</v>
          </cell>
          <cell r="S321" t="str">
            <v>M</v>
          </cell>
          <cell r="T321">
            <v>5.4574999999999996</v>
          </cell>
          <cell r="V321" t="str">
            <v>M</v>
          </cell>
          <cell r="W321">
            <v>5.6585999999999999</v>
          </cell>
          <cell r="X321">
            <v>5.3425000000000002</v>
          </cell>
          <cell r="Y321">
            <v>-0.11499999999999932</v>
          </cell>
          <cell r="Z321">
            <v>-0.20110000000000028</v>
          </cell>
          <cell r="AA321">
            <v>-3.5538825857986123E-2</v>
          </cell>
        </row>
        <row r="322">
          <cell r="A322" t="str">
            <v>917</v>
          </cell>
          <cell r="B322" t="str">
            <v>POISONING AND TOXIC EFFECTS OF DRUGS WITH MCC</v>
          </cell>
          <cell r="C322">
            <v>444</v>
          </cell>
          <cell r="D322">
            <v>135</v>
          </cell>
          <cell r="E322">
            <v>49841.84</v>
          </cell>
          <cell r="F322">
            <v>44791.95</v>
          </cell>
          <cell r="G322">
            <v>4.4000000000000004</v>
          </cell>
          <cell r="I322">
            <v>433</v>
          </cell>
          <cell r="J322">
            <v>45166.41</v>
          </cell>
          <cell r="K322">
            <v>33361.660000000003</v>
          </cell>
          <cell r="L322">
            <v>4.05</v>
          </cell>
          <cell r="M322">
            <v>3.52</v>
          </cell>
          <cell r="N322">
            <v>3.03</v>
          </cell>
          <cell r="O322">
            <v>1</v>
          </cell>
          <cell r="P322">
            <v>1.0612999999999999</v>
          </cell>
          <cell r="Q322">
            <v>1.0446</v>
          </cell>
          <cell r="S322" t="str">
            <v>A</v>
          </cell>
          <cell r="T322">
            <v>1.5615000000000001</v>
          </cell>
          <cell r="V322" t="str">
            <v>A</v>
          </cell>
          <cell r="W322">
            <v>1.5923</v>
          </cell>
          <cell r="X322">
            <v>1.5286</v>
          </cell>
          <cell r="Y322">
            <v>-3.2900000000000151E-2</v>
          </cell>
          <cell r="Z322">
            <v>-3.0799999999999939E-2</v>
          </cell>
          <cell r="AA322">
            <v>-1.9343088613954618E-2</v>
          </cell>
        </row>
        <row r="323">
          <cell r="A323" t="str">
            <v>988</v>
          </cell>
          <cell r="B323" t="str">
            <v>NON-EXTENSIVE O.R. PROCEDURES UNRELATED TO PRINCIPAL DIAGNOSIS WITH CC</v>
          </cell>
          <cell r="C323">
            <v>72</v>
          </cell>
          <cell r="D323">
            <v>2</v>
          </cell>
          <cell r="E323">
            <v>84893.57</v>
          </cell>
          <cell r="F323">
            <v>131190.35</v>
          </cell>
          <cell r="G323">
            <v>8.8800000000000008</v>
          </cell>
          <cell r="I323">
            <v>71</v>
          </cell>
          <cell r="J323">
            <v>70924.53</v>
          </cell>
          <cell r="K323">
            <v>58340.99</v>
          </cell>
          <cell r="L323">
            <v>7.38</v>
          </cell>
          <cell r="M323">
            <v>8.0500000000000007</v>
          </cell>
          <cell r="N323">
            <v>5</v>
          </cell>
          <cell r="O323">
            <v>1</v>
          </cell>
          <cell r="P323">
            <v>1.6666000000000001</v>
          </cell>
          <cell r="Q323">
            <v>1.6403000000000001</v>
          </cell>
          <cell r="S323" t="str">
            <v>A</v>
          </cell>
          <cell r="T323">
            <v>2.4519000000000002</v>
          </cell>
          <cell r="V323" t="str">
            <v>A</v>
          </cell>
          <cell r="W323">
            <v>2.0823999999999998</v>
          </cell>
          <cell r="X323">
            <v>2.4003000000000001</v>
          </cell>
          <cell r="Y323">
            <v>-5.160000000000009E-2</v>
          </cell>
          <cell r="Z323">
            <v>0.36950000000000038</v>
          </cell>
          <cell r="AA323">
            <v>0.17743949289281619</v>
          </cell>
        </row>
        <row r="324">
          <cell r="A324" t="str">
            <v>373</v>
          </cell>
          <cell r="B324" t="str">
            <v>MAJOR GASTROINTESTINAL DISORDERS AND PERITONEAL INFECTIONS WITHOUT CC/MCC</v>
          </cell>
          <cell r="C324">
            <v>58</v>
          </cell>
          <cell r="D324">
            <v>0</v>
          </cell>
          <cell r="E324">
            <v>26207.88</v>
          </cell>
          <cell r="F324">
            <v>15758.97</v>
          </cell>
          <cell r="G324">
            <v>3.72</v>
          </cell>
          <cell r="I324">
            <v>57</v>
          </cell>
          <cell r="J324">
            <v>25218.71</v>
          </cell>
          <cell r="K324">
            <v>13998.26</v>
          </cell>
          <cell r="L324">
            <v>3.51</v>
          </cell>
          <cell r="M324">
            <v>2.39</v>
          </cell>
          <cell r="N324">
            <v>2.85</v>
          </cell>
          <cell r="O324">
            <v>1</v>
          </cell>
          <cell r="P324">
            <v>0.59260000000000002</v>
          </cell>
          <cell r="Q324">
            <v>0.58330000000000004</v>
          </cell>
          <cell r="S324" t="str">
            <v>A</v>
          </cell>
          <cell r="T324">
            <v>0.87190000000000001</v>
          </cell>
          <cell r="V324" t="str">
            <v>A</v>
          </cell>
          <cell r="W324">
            <v>0.88919999999999999</v>
          </cell>
          <cell r="X324">
            <v>0.85350000000000004</v>
          </cell>
          <cell r="Y324">
            <v>-1.8399999999999972E-2</v>
          </cell>
          <cell r="Z324">
            <v>-1.7299999999999982E-2</v>
          </cell>
          <cell r="AA324">
            <v>-1.9455690508322066E-2</v>
          </cell>
        </row>
        <row r="325">
          <cell r="A325" t="str">
            <v>382</v>
          </cell>
          <cell r="B325" t="str">
            <v>COMPLICATED PEPTIC ULCER WITHOUT CC/MCC</v>
          </cell>
          <cell r="C325">
            <v>6</v>
          </cell>
          <cell r="D325">
            <v>0</v>
          </cell>
          <cell r="E325">
            <v>27287.97</v>
          </cell>
          <cell r="F325">
            <v>12405.12</v>
          </cell>
          <cell r="G325">
            <v>2.5</v>
          </cell>
          <cell r="I325">
            <v>6</v>
          </cell>
          <cell r="J325">
            <v>27287.97</v>
          </cell>
          <cell r="K325">
            <v>12405.12</v>
          </cell>
          <cell r="L325">
            <v>3</v>
          </cell>
          <cell r="M325">
            <v>1.71</v>
          </cell>
          <cell r="N325">
            <v>2.5</v>
          </cell>
          <cell r="O325">
            <v>0</v>
          </cell>
          <cell r="P325">
            <v>0.64119999999999999</v>
          </cell>
          <cell r="Q325">
            <v>0.51890000000000003</v>
          </cell>
          <cell r="S325" t="str">
            <v>MP</v>
          </cell>
          <cell r="T325">
            <v>0.77569999999999995</v>
          </cell>
          <cell r="V325" t="str">
            <v>MP</v>
          </cell>
          <cell r="W325">
            <v>0.78359999999999996</v>
          </cell>
          <cell r="X325">
            <v>0.75929999999999997</v>
          </cell>
          <cell r="Y325">
            <v>-1.639999999999997E-2</v>
          </cell>
          <cell r="Z325">
            <v>-7.9000000000000181E-3</v>
          </cell>
          <cell r="AA325">
            <v>-1.0081674323634531E-2</v>
          </cell>
        </row>
        <row r="326">
          <cell r="A326" t="str">
            <v>593</v>
          </cell>
          <cell r="B326" t="str">
            <v>SKIN ULCERS WITH CC</v>
          </cell>
          <cell r="C326">
            <v>25</v>
          </cell>
          <cell r="D326">
            <v>0</v>
          </cell>
          <cell r="E326">
            <v>30325.95</v>
          </cell>
          <cell r="F326">
            <v>21046.41</v>
          </cell>
          <cell r="G326">
            <v>4.96</v>
          </cell>
          <cell r="I326">
            <v>24</v>
          </cell>
          <cell r="J326">
            <v>26708.6</v>
          </cell>
          <cell r="K326">
            <v>11587.78</v>
          </cell>
          <cell r="L326">
            <v>4.75</v>
          </cell>
          <cell r="M326">
            <v>4.6100000000000003</v>
          </cell>
          <cell r="N326">
            <v>3.9</v>
          </cell>
          <cell r="O326">
            <v>1</v>
          </cell>
          <cell r="P326">
            <v>0.62760000000000005</v>
          </cell>
          <cell r="Q326">
            <v>0.65539999999999998</v>
          </cell>
          <cell r="S326" t="str">
            <v>AP</v>
          </cell>
          <cell r="T326">
            <v>0.97970000000000002</v>
          </cell>
          <cell r="V326" t="str">
            <v>A</v>
          </cell>
          <cell r="W326">
            <v>0.94440000000000002</v>
          </cell>
          <cell r="X326">
            <v>0.95899999999999996</v>
          </cell>
          <cell r="Y326">
            <v>-2.0700000000000052E-2</v>
          </cell>
          <cell r="Z326">
            <v>3.5299999999999998E-2</v>
          </cell>
          <cell r="AA326">
            <v>3.7378229563744175E-2</v>
          </cell>
        </row>
        <row r="327">
          <cell r="A327" t="str">
            <v>213</v>
          </cell>
          <cell r="B327" t="str">
            <v>ENDOVASCULAR ABDOMINAL AORTA WITH ILIAC BRANCH PROCEDURES</v>
          </cell>
          <cell r="C327">
            <v>3</v>
          </cell>
          <cell r="D327">
            <v>0</v>
          </cell>
          <cell r="E327">
            <v>119678.7</v>
          </cell>
          <cell r="F327">
            <v>22697.119999999999</v>
          </cell>
          <cell r="G327">
            <v>1</v>
          </cell>
          <cell r="I327">
            <v>3</v>
          </cell>
          <cell r="J327">
            <v>119678.7</v>
          </cell>
          <cell r="K327">
            <v>22697.119999999999</v>
          </cell>
          <cell r="L327">
            <v>2.8</v>
          </cell>
          <cell r="M327">
            <v>0</v>
          </cell>
          <cell r="N327">
            <v>1.7</v>
          </cell>
          <cell r="O327">
            <v>0</v>
          </cell>
          <cell r="P327">
            <v>2.8121999999999998</v>
          </cell>
          <cell r="Q327">
            <v>5.7553000000000001</v>
          </cell>
          <cell r="S327" t="str">
            <v>M</v>
          </cell>
          <cell r="T327">
            <v>8.6029999999999998</v>
          </cell>
          <cell r="V327" t="str">
            <v>M</v>
          </cell>
          <cell r="W327">
            <v>8.7918000000000003</v>
          </cell>
          <cell r="X327">
            <v>8.4216999999999995</v>
          </cell>
          <cell r="Y327">
            <v>-0.18130000000000024</v>
          </cell>
          <cell r="Z327">
            <v>-0.18880000000000052</v>
          </cell>
          <cell r="AA327">
            <v>-2.1474555836120079E-2</v>
          </cell>
        </row>
        <row r="328">
          <cell r="A328" t="str">
            <v>329</v>
          </cell>
          <cell r="B328" t="str">
            <v>MAJOR SMALL AND LARGE BOWEL PROCEDURES WITH MCC</v>
          </cell>
          <cell r="C328">
            <v>222</v>
          </cell>
          <cell r="D328">
            <v>10</v>
          </cell>
          <cell r="E328">
            <v>162730.01999999999</v>
          </cell>
          <cell r="F328">
            <v>213414.97</v>
          </cell>
          <cell r="G328">
            <v>13.38</v>
          </cell>
          <cell r="I328">
            <v>221</v>
          </cell>
          <cell r="J328">
            <v>150238.73000000001</v>
          </cell>
          <cell r="K328">
            <v>105417.72</v>
          </cell>
          <cell r="L328">
            <v>12.45</v>
          </cell>
          <cell r="M328">
            <v>10.02</v>
          </cell>
          <cell r="N328">
            <v>9.6199999999999992</v>
          </cell>
          <cell r="O328">
            <v>1</v>
          </cell>
          <cell r="P328">
            <v>3.5303</v>
          </cell>
          <cell r="Q328">
            <v>3.4746000000000001</v>
          </cell>
          <cell r="S328" t="str">
            <v>A</v>
          </cell>
          <cell r="T328">
            <v>5.1938000000000004</v>
          </cell>
          <cell r="V328" t="str">
            <v>A</v>
          </cell>
          <cell r="W328">
            <v>4.3970000000000002</v>
          </cell>
          <cell r="X328">
            <v>5.0843999999999996</v>
          </cell>
          <cell r="Y328">
            <v>-0.10940000000000083</v>
          </cell>
          <cell r="Z328">
            <v>0.79680000000000017</v>
          </cell>
          <cell r="AA328">
            <v>0.18121446440755062</v>
          </cell>
        </row>
        <row r="329">
          <cell r="A329" t="str">
            <v>216</v>
          </cell>
          <cell r="B329" t="str">
            <v>CARDIAC VALVE AND OTHER MAJOR CARDIOTHORACIC PROCEDURES WITH CARDIAC CATHETERIZATION WITH MCC</v>
          </cell>
          <cell r="C329">
            <v>36</v>
          </cell>
          <cell r="D329">
            <v>4</v>
          </cell>
          <cell r="E329">
            <v>369609.07</v>
          </cell>
          <cell r="F329">
            <v>181327.11</v>
          </cell>
          <cell r="G329">
            <v>16.5</v>
          </cell>
          <cell r="I329">
            <v>34</v>
          </cell>
          <cell r="J329">
            <v>336745.43</v>
          </cell>
          <cell r="K329">
            <v>123625.26</v>
          </cell>
          <cell r="L329">
            <v>16.059999999999999</v>
          </cell>
          <cell r="M329">
            <v>10.039999999999999</v>
          </cell>
          <cell r="N329">
            <v>13.71</v>
          </cell>
          <cell r="O329">
            <v>1</v>
          </cell>
          <cell r="P329">
            <v>7.9128999999999996</v>
          </cell>
          <cell r="Q329">
            <v>7.7881</v>
          </cell>
          <cell r="S329" t="str">
            <v>A</v>
          </cell>
          <cell r="T329">
            <v>11.6417</v>
          </cell>
          <cell r="V329" t="str">
            <v>A</v>
          </cell>
          <cell r="W329">
            <v>11.8184</v>
          </cell>
          <cell r="X329">
            <v>11.3963</v>
          </cell>
          <cell r="Y329">
            <v>-0.24540000000000006</v>
          </cell>
          <cell r="Z329">
            <v>-0.1767000000000003</v>
          </cell>
          <cell r="AA329">
            <v>-1.4951262438231935E-2</v>
          </cell>
        </row>
        <row r="330">
          <cell r="A330" t="str">
            <v>199</v>
          </cell>
          <cell r="B330" t="str">
            <v>PNEUMOTHORAX WITH MCC</v>
          </cell>
          <cell r="C330">
            <v>50</v>
          </cell>
          <cell r="D330">
            <v>4</v>
          </cell>
          <cell r="E330">
            <v>51036.23</v>
          </cell>
          <cell r="F330">
            <v>48102.92</v>
          </cell>
          <cell r="G330">
            <v>6.22</v>
          </cell>
          <cell r="I330">
            <v>49</v>
          </cell>
          <cell r="J330">
            <v>45360.79</v>
          </cell>
          <cell r="K330">
            <v>27396.720000000001</v>
          </cell>
          <cell r="L330">
            <v>5.2</v>
          </cell>
          <cell r="M330">
            <v>2.85</v>
          </cell>
          <cell r="N330">
            <v>4.46</v>
          </cell>
          <cell r="O330">
            <v>1</v>
          </cell>
          <cell r="P330">
            <v>1.0659000000000001</v>
          </cell>
          <cell r="Q330">
            <v>1.0490999999999999</v>
          </cell>
          <cell r="S330" t="str">
            <v>A</v>
          </cell>
          <cell r="T330">
            <v>1.5682</v>
          </cell>
          <cell r="V330" t="str">
            <v>A</v>
          </cell>
          <cell r="W330">
            <v>1.6064000000000001</v>
          </cell>
          <cell r="X330">
            <v>1.5350999999999999</v>
          </cell>
          <cell r="Y330">
            <v>-3.3100000000000129E-2</v>
          </cell>
          <cell r="Z330">
            <v>-3.8200000000000012E-2</v>
          </cell>
          <cell r="AA330">
            <v>-2.3779880478087656E-2</v>
          </cell>
        </row>
        <row r="331">
          <cell r="A331" t="str">
            <v>581</v>
          </cell>
          <cell r="B331" t="str">
            <v>OTHER SKIN, SUBCUTANEOUS TISSUE AND BREAST PROCEDURES WITHOUT CC/MCC</v>
          </cell>
          <cell r="C331">
            <v>95</v>
          </cell>
          <cell r="D331">
            <v>2</v>
          </cell>
          <cell r="E331">
            <v>58340.94</v>
          </cell>
          <cell r="F331">
            <v>52745.99</v>
          </cell>
          <cell r="G331">
            <v>2.34</v>
          </cell>
          <cell r="I331">
            <v>91</v>
          </cell>
          <cell r="J331">
            <v>49618.49</v>
          </cell>
          <cell r="K331">
            <v>33003.06</v>
          </cell>
          <cell r="L331">
            <v>2.2599999999999998</v>
          </cell>
          <cell r="M331">
            <v>1.48</v>
          </cell>
          <cell r="N331">
            <v>1.86</v>
          </cell>
          <cell r="O331">
            <v>1</v>
          </cell>
          <cell r="P331">
            <v>1.1658999999999999</v>
          </cell>
          <cell r="Q331">
            <v>1.1475</v>
          </cell>
          <cell r="S331" t="str">
            <v>A</v>
          </cell>
          <cell r="T331">
            <v>1.7153</v>
          </cell>
          <cell r="V331" t="str">
            <v>A</v>
          </cell>
          <cell r="W331">
            <v>1.7582</v>
          </cell>
          <cell r="X331">
            <v>1.6791</v>
          </cell>
          <cell r="Y331">
            <v>-3.620000000000001E-2</v>
          </cell>
          <cell r="Z331">
            <v>-4.2899999999999938E-2</v>
          </cell>
          <cell r="AA331">
            <v>-2.4399954498919314E-2</v>
          </cell>
        </row>
        <row r="332">
          <cell r="A332" t="str">
            <v>856</v>
          </cell>
          <cell r="B332" t="str">
            <v>POSTOPERATIVE OR POST-TRAUMATIC INFECTIONS WITH O.R. PROCEDURES WITH MCC</v>
          </cell>
          <cell r="C332">
            <v>71</v>
          </cell>
          <cell r="D332">
            <v>10</v>
          </cell>
          <cell r="E332">
            <v>112552.24</v>
          </cell>
          <cell r="F332">
            <v>73477.16</v>
          </cell>
          <cell r="G332">
            <v>12.63</v>
          </cell>
          <cell r="I332">
            <v>70</v>
          </cell>
          <cell r="J332">
            <v>108249.84</v>
          </cell>
          <cell r="K332">
            <v>64511.74</v>
          </cell>
          <cell r="L332">
            <v>11.57</v>
          </cell>
          <cell r="M332">
            <v>11.14</v>
          </cell>
          <cell r="N332">
            <v>8.8000000000000007</v>
          </cell>
          <cell r="O332">
            <v>1</v>
          </cell>
          <cell r="P332">
            <v>2.5436999999999999</v>
          </cell>
          <cell r="Q332">
            <v>2.5036</v>
          </cell>
          <cell r="S332" t="str">
            <v>A</v>
          </cell>
          <cell r="T332">
            <v>3.7423999999999999</v>
          </cell>
          <cell r="V332" t="str">
            <v>A</v>
          </cell>
          <cell r="W332">
            <v>3.8327</v>
          </cell>
          <cell r="X332">
            <v>3.6635</v>
          </cell>
          <cell r="Y332">
            <v>-7.889999999999997E-2</v>
          </cell>
          <cell r="Z332">
            <v>-9.0300000000000047E-2</v>
          </cell>
          <cell r="AA332">
            <v>-2.3560414329323986E-2</v>
          </cell>
        </row>
        <row r="333">
          <cell r="A333" t="str">
            <v>391</v>
          </cell>
          <cell r="B333" t="str">
            <v>ESOPHAGITIS, GASTROENTERITIS AND MISCELLANEOUS DIGESTIVE DISORDERS WITH MCC</v>
          </cell>
          <cell r="C333">
            <v>216</v>
          </cell>
          <cell r="D333">
            <v>13</v>
          </cell>
          <cell r="E333">
            <v>38526.79</v>
          </cell>
          <cell r="F333">
            <v>28547.22</v>
          </cell>
          <cell r="G333">
            <v>4.88</v>
          </cell>
          <cell r="I333">
            <v>213</v>
          </cell>
          <cell r="J333">
            <v>36630.47</v>
          </cell>
          <cell r="K333">
            <v>23245.81</v>
          </cell>
          <cell r="L333">
            <v>4.71</v>
          </cell>
          <cell r="M333">
            <v>3.73</v>
          </cell>
          <cell r="N333">
            <v>3.64</v>
          </cell>
          <cell r="O333">
            <v>1</v>
          </cell>
          <cell r="P333">
            <v>0.86080000000000001</v>
          </cell>
          <cell r="Q333">
            <v>0.84719999999999995</v>
          </cell>
          <cell r="S333" t="str">
            <v>A</v>
          </cell>
          <cell r="T333">
            <v>1.2664</v>
          </cell>
          <cell r="V333" t="str">
            <v>A</v>
          </cell>
          <cell r="W333">
            <v>1.2989999999999999</v>
          </cell>
          <cell r="X333">
            <v>1.2397</v>
          </cell>
          <cell r="Y333">
            <v>-2.6699999999999946E-2</v>
          </cell>
          <cell r="Z333">
            <v>-3.2599999999999962E-2</v>
          </cell>
          <cell r="AA333">
            <v>-2.5096227867590425E-2</v>
          </cell>
        </row>
        <row r="334">
          <cell r="A334" t="str">
            <v>795</v>
          </cell>
          <cell r="B334" t="str">
            <v>NORMAL NEWBORN</v>
          </cell>
          <cell r="C334">
            <v>7308</v>
          </cell>
          <cell r="D334">
            <v>0</v>
          </cell>
          <cell r="E334">
            <v>5603.69</v>
          </cell>
          <cell r="F334">
            <v>3644.02</v>
          </cell>
          <cell r="G334">
            <v>1.82</v>
          </cell>
          <cell r="I334">
            <v>7245</v>
          </cell>
          <cell r="J334">
            <v>5431.95</v>
          </cell>
          <cell r="K334">
            <v>2558.35</v>
          </cell>
          <cell r="L334">
            <v>1.81</v>
          </cell>
          <cell r="M334">
            <v>0.64</v>
          </cell>
          <cell r="N334">
            <v>1.69</v>
          </cell>
          <cell r="O334">
            <v>1</v>
          </cell>
          <cell r="P334">
            <v>0.12759999999999999</v>
          </cell>
          <cell r="Q334">
            <v>0.12559999999999999</v>
          </cell>
          <cell r="S334" t="str">
            <v>A</v>
          </cell>
          <cell r="T334">
            <v>0.18770000000000001</v>
          </cell>
          <cell r="V334" t="str">
            <v>A</v>
          </cell>
          <cell r="W334">
            <v>0.19270000000000001</v>
          </cell>
          <cell r="X334">
            <v>0.18379999999999999</v>
          </cell>
          <cell r="Y334">
            <v>-3.9000000000000146E-3</v>
          </cell>
          <cell r="Z334">
            <v>-5.0000000000000044E-3</v>
          </cell>
          <cell r="AA334">
            <v>-2.5947067981318132E-2</v>
          </cell>
        </row>
        <row r="335">
          <cell r="A335" t="str">
            <v>057</v>
          </cell>
          <cell r="B335" t="str">
            <v>DEGENERATIVE NERVOUS SYSTEM DISORDERS WITHOUT MCC</v>
          </cell>
          <cell r="C335">
            <v>79</v>
          </cell>
          <cell r="D335">
            <v>9</v>
          </cell>
          <cell r="E335">
            <v>44431.89</v>
          </cell>
          <cell r="F335">
            <v>33340.22</v>
          </cell>
          <cell r="G335">
            <v>6.09</v>
          </cell>
          <cell r="I335">
            <v>78</v>
          </cell>
          <cell r="J335">
            <v>42814.38</v>
          </cell>
          <cell r="K335">
            <v>30317.18</v>
          </cell>
          <cell r="L335">
            <v>5.95</v>
          </cell>
          <cell r="M335">
            <v>7.59</v>
          </cell>
          <cell r="N335">
            <v>3.86</v>
          </cell>
          <cell r="O335">
            <v>1</v>
          </cell>
          <cell r="P335">
            <v>1.0061</v>
          </cell>
          <cell r="Q335">
            <v>0.99019999999999997</v>
          </cell>
          <cell r="S335" t="str">
            <v>A</v>
          </cell>
          <cell r="T335">
            <v>1.4802</v>
          </cell>
          <cell r="V335" t="str">
            <v>A</v>
          </cell>
          <cell r="W335">
            <v>1.5186999999999999</v>
          </cell>
          <cell r="X335">
            <v>1.4490000000000001</v>
          </cell>
          <cell r="Y335">
            <v>-3.1199999999999894E-2</v>
          </cell>
          <cell r="Z335">
            <v>-3.8499999999999979E-2</v>
          </cell>
          <cell r="AA335">
            <v>-2.5350628827286482E-2</v>
          </cell>
        </row>
        <row r="336">
          <cell r="A336" t="str">
            <v>540</v>
          </cell>
          <cell r="B336" t="str">
            <v>OSTEOMYELITIS WITH CC</v>
          </cell>
          <cell r="C336">
            <v>44</v>
          </cell>
          <cell r="D336">
            <v>2</v>
          </cell>
          <cell r="E336">
            <v>52384.22</v>
          </cell>
          <cell r="F336">
            <v>75541.78</v>
          </cell>
          <cell r="G336">
            <v>8.4499999999999993</v>
          </cell>
          <cell r="I336">
            <v>43</v>
          </cell>
          <cell r="J336">
            <v>42253.47</v>
          </cell>
          <cell r="K336">
            <v>36379.42</v>
          </cell>
          <cell r="L336">
            <v>8.02</v>
          </cell>
          <cell r="M336">
            <v>10.27</v>
          </cell>
          <cell r="N336">
            <v>4.8</v>
          </cell>
          <cell r="O336">
            <v>1</v>
          </cell>
          <cell r="P336">
            <v>0.9929</v>
          </cell>
          <cell r="Q336">
            <v>0.97719999999999996</v>
          </cell>
          <cell r="S336" t="str">
            <v>A</v>
          </cell>
          <cell r="T336">
            <v>1.4607000000000001</v>
          </cell>
          <cell r="V336" t="str">
            <v>A</v>
          </cell>
          <cell r="W336">
            <v>1.4194</v>
          </cell>
          <cell r="X336">
            <v>1.4298999999999999</v>
          </cell>
          <cell r="Y336">
            <v>-3.0800000000000161E-2</v>
          </cell>
          <cell r="Z336">
            <v>4.1300000000000114E-2</v>
          </cell>
          <cell r="AA336">
            <v>2.9096801465407999E-2</v>
          </cell>
        </row>
        <row r="337">
          <cell r="A337" t="str">
            <v>277</v>
          </cell>
          <cell r="B337" t="str">
            <v>CARDIAC DEFIBRILLATOR IMPLANT WITHOUT MCC</v>
          </cell>
          <cell r="C337">
            <v>22</v>
          </cell>
          <cell r="D337">
            <v>0</v>
          </cell>
          <cell r="E337">
            <v>151143.25</v>
          </cell>
          <cell r="F337">
            <v>92718.080000000002</v>
          </cell>
          <cell r="G337">
            <v>4.95</v>
          </cell>
          <cell r="I337">
            <v>21</v>
          </cell>
          <cell r="J337">
            <v>141240.45000000001</v>
          </cell>
          <cell r="K337">
            <v>82756.070000000007</v>
          </cell>
          <cell r="L337">
            <v>5.05</v>
          </cell>
          <cell r="M337">
            <v>3.14</v>
          </cell>
          <cell r="N337">
            <v>3.99</v>
          </cell>
          <cell r="O337">
            <v>1</v>
          </cell>
          <cell r="P337">
            <v>3.3189000000000002</v>
          </cell>
          <cell r="Q337">
            <v>3.2665000000000002</v>
          </cell>
          <cell r="S337" t="str">
            <v>A</v>
          </cell>
          <cell r="T337">
            <v>4.8827999999999996</v>
          </cell>
          <cell r="V337" t="str">
            <v>A</v>
          </cell>
          <cell r="W337">
            <v>5.0133000000000001</v>
          </cell>
          <cell r="X337">
            <v>4.7798999999999996</v>
          </cell>
          <cell r="Y337">
            <v>-0.10289999999999999</v>
          </cell>
          <cell r="Z337">
            <v>-0.1305000000000005</v>
          </cell>
          <cell r="AA337">
            <v>-2.6030758183232701E-2</v>
          </cell>
        </row>
        <row r="338">
          <cell r="A338" t="str">
            <v>640</v>
          </cell>
          <cell r="B338" t="str">
            <v>MISCELLANEOUS DISORDERS OF NUTRITION, METABOLISM, FLUIDS AND ELECTROLYTES WITH MCC</v>
          </cell>
          <cell r="C338">
            <v>371</v>
          </cell>
          <cell r="D338">
            <v>24</v>
          </cell>
          <cell r="E338">
            <v>41343.620000000003</v>
          </cell>
          <cell r="F338">
            <v>48032.94</v>
          </cell>
          <cell r="G338">
            <v>5.78</v>
          </cell>
          <cell r="I338">
            <v>366</v>
          </cell>
          <cell r="J338">
            <v>37634.269999999997</v>
          </cell>
          <cell r="K338">
            <v>26312.2</v>
          </cell>
          <cell r="L338">
            <v>4.97</v>
          </cell>
          <cell r="M338">
            <v>3.6</v>
          </cell>
          <cell r="N338">
            <v>3.91</v>
          </cell>
          <cell r="O338">
            <v>1</v>
          </cell>
          <cell r="P338">
            <v>0.88429999999999997</v>
          </cell>
          <cell r="Q338">
            <v>0.87039999999999995</v>
          </cell>
          <cell r="S338" t="str">
            <v>A</v>
          </cell>
          <cell r="T338">
            <v>1.3010999999999999</v>
          </cell>
          <cell r="V338" t="str">
            <v>A</v>
          </cell>
          <cell r="W338">
            <v>1.3361000000000001</v>
          </cell>
          <cell r="X338">
            <v>1.2737000000000001</v>
          </cell>
          <cell r="Y338">
            <v>-2.7399999999999869E-2</v>
          </cell>
          <cell r="Z338">
            <v>-3.5000000000000142E-2</v>
          </cell>
          <cell r="AA338">
            <v>-2.6195644038619969E-2</v>
          </cell>
        </row>
        <row r="339">
          <cell r="A339" t="str">
            <v>385</v>
          </cell>
          <cell r="B339" t="str">
            <v>INFLAMMATORY BOWEL DISEASE WITH MCC</v>
          </cell>
          <cell r="C339">
            <v>51</v>
          </cell>
          <cell r="D339">
            <v>2</v>
          </cell>
          <cell r="E339">
            <v>42460.78</v>
          </cell>
          <cell r="F339">
            <v>30349.63</v>
          </cell>
          <cell r="G339">
            <v>5.63</v>
          </cell>
          <cell r="I339">
            <v>50</v>
          </cell>
          <cell r="J339">
            <v>39471.25</v>
          </cell>
          <cell r="K339">
            <v>21993.59</v>
          </cell>
          <cell r="L339">
            <v>5.16</v>
          </cell>
          <cell r="M339">
            <v>2.9</v>
          </cell>
          <cell r="N339">
            <v>4.46</v>
          </cell>
          <cell r="O339">
            <v>1</v>
          </cell>
          <cell r="P339">
            <v>0.92749999999999999</v>
          </cell>
          <cell r="Q339">
            <v>0.91290000000000004</v>
          </cell>
          <cell r="S339" t="str">
            <v>A</v>
          </cell>
          <cell r="T339">
            <v>1.3646</v>
          </cell>
          <cell r="V339" t="str">
            <v>A</v>
          </cell>
          <cell r="W339">
            <v>1.4019999999999999</v>
          </cell>
          <cell r="X339">
            <v>1.3358000000000001</v>
          </cell>
          <cell r="Y339">
            <v>-2.8799999999999937E-2</v>
          </cell>
          <cell r="Z339">
            <v>-3.7399999999999878E-2</v>
          </cell>
          <cell r="AA339">
            <v>-2.6676176890156833E-2</v>
          </cell>
        </row>
        <row r="340">
          <cell r="A340" t="str">
            <v>614</v>
          </cell>
          <cell r="B340" t="str">
            <v>ADRENAL AND PITUITARY PROCEDURES WITH CC/MCC</v>
          </cell>
          <cell r="C340">
            <v>22</v>
          </cell>
          <cell r="D340">
            <v>0</v>
          </cell>
          <cell r="E340">
            <v>123463.61</v>
          </cell>
          <cell r="F340">
            <v>56016.06</v>
          </cell>
          <cell r="G340">
            <v>5.45</v>
          </cell>
          <cell r="I340">
            <v>22</v>
          </cell>
          <cell r="J340">
            <v>123463.61</v>
          </cell>
          <cell r="K340">
            <v>56016.06</v>
          </cell>
          <cell r="L340">
            <v>5.45</v>
          </cell>
          <cell r="M340">
            <v>4.49</v>
          </cell>
          <cell r="N340">
            <v>3.73</v>
          </cell>
          <cell r="O340">
            <v>1</v>
          </cell>
          <cell r="P340">
            <v>2.9011999999999998</v>
          </cell>
          <cell r="Q340">
            <v>2.8553999999999999</v>
          </cell>
          <cell r="S340" t="str">
            <v>A</v>
          </cell>
          <cell r="T340">
            <v>4.2683</v>
          </cell>
          <cell r="V340" t="str">
            <v>A</v>
          </cell>
          <cell r="W340">
            <v>4.3861999999999997</v>
          </cell>
          <cell r="X340">
            <v>4.1783000000000001</v>
          </cell>
          <cell r="Y340">
            <v>-8.9999999999999858E-2</v>
          </cell>
          <cell r="Z340">
            <v>-0.11789999999999967</v>
          </cell>
          <cell r="AA340">
            <v>-2.6879759244904402E-2</v>
          </cell>
        </row>
        <row r="341">
          <cell r="A341" t="str">
            <v>390</v>
          </cell>
          <cell r="B341" t="str">
            <v>GASTROINTESTINAL OBSTRUCTION WITHOUT CC/MCC</v>
          </cell>
          <cell r="C341">
            <v>183</v>
          </cell>
          <cell r="D341">
            <v>4</v>
          </cell>
          <cell r="E341">
            <v>16838.39</v>
          </cell>
          <cell r="F341">
            <v>9578.15</v>
          </cell>
          <cell r="G341">
            <v>2.7</v>
          </cell>
          <cell r="I341">
            <v>180</v>
          </cell>
          <cell r="J341">
            <v>16126.59</v>
          </cell>
          <cell r="K341">
            <v>7812.07</v>
          </cell>
          <cell r="L341">
            <v>2.6</v>
          </cell>
          <cell r="M341">
            <v>1.3</v>
          </cell>
          <cell r="N341">
            <v>2.29</v>
          </cell>
          <cell r="O341">
            <v>1</v>
          </cell>
          <cell r="P341">
            <v>0.37890000000000001</v>
          </cell>
          <cell r="Q341">
            <v>0.37290000000000001</v>
          </cell>
          <cell r="S341" t="str">
            <v>A</v>
          </cell>
          <cell r="T341">
            <v>0.55740000000000001</v>
          </cell>
          <cell r="V341" t="str">
            <v>A</v>
          </cell>
          <cell r="W341">
            <v>0.57289999999999996</v>
          </cell>
          <cell r="X341">
            <v>0.54569999999999996</v>
          </cell>
          <cell r="Y341">
            <v>-1.1700000000000044E-2</v>
          </cell>
          <cell r="Z341">
            <v>-1.5499999999999958E-2</v>
          </cell>
          <cell r="AA341">
            <v>-2.7055332518764109E-2</v>
          </cell>
        </row>
        <row r="342">
          <cell r="A342" t="str">
            <v>948</v>
          </cell>
          <cell r="B342" t="str">
            <v>SIGNS AND SYMPTOMS WITHOUT MCC</v>
          </cell>
          <cell r="C342">
            <v>154</v>
          </cell>
          <cell r="D342">
            <v>11</v>
          </cell>
          <cell r="E342">
            <v>31795.09</v>
          </cell>
          <cell r="F342">
            <v>28035.46</v>
          </cell>
          <cell r="G342">
            <v>3.92</v>
          </cell>
          <cell r="I342">
            <v>151</v>
          </cell>
          <cell r="J342">
            <v>29200.61</v>
          </cell>
          <cell r="K342">
            <v>20544.349999999999</v>
          </cell>
          <cell r="L342">
            <v>3.54</v>
          </cell>
          <cell r="M342">
            <v>2.94</v>
          </cell>
          <cell r="N342">
            <v>2.68</v>
          </cell>
          <cell r="O342">
            <v>1</v>
          </cell>
          <cell r="P342">
            <v>0.68620000000000003</v>
          </cell>
          <cell r="Q342">
            <v>0.6754</v>
          </cell>
          <cell r="S342" t="str">
            <v>A</v>
          </cell>
          <cell r="T342">
            <v>1.0096000000000001</v>
          </cell>
          <cell r="V342" t="str">
            <v>A</v>
          </cell>
          <cell r="W342">
            <v>1.0390999999999999</v>
          </cell>
          <cell r="X342">
            <v>0.98829999999999996</v>
          </cell>
          <cell r="Y342">
            <v>-2.1300000000000097E-2</v>
          </cell>
          <cell r="Z342">
            <v>-2.949999999999986E-2</v>
          </cell>
          <cell r="AA342">
            <v>-2.8389952843807006E-2</v>
          </cell>
        </row>
        <row r="343">
          <cell r="A343" t="str">
            <v>212</v>
          </cell>
          <cell r="B343" t="str">
            <v>CONCOMITANT AORTIC AND MITRAL VALVE PROCEDURES</v>
          </cell>
          <cell r="C343">
            <v>4</v>
          </cell>
          <cell r="D343">
            <v>1</v>
          </cell>
          <cell r="E343">
            <v>305722.90000000002</v>
          </cell>
          <cell r="F343">
            <v>131228.87</v>
          </cell>
          <cell r="G343">
            <v>13</v>
          </cell>
          <cell r="I343">
            <v>4</v>
          </cell>
          <cell r="J343">
            <v>305722.90000000002</v>
          </cell>
          <cell r="K343">
            <v>131228.87</v>
          </cell>
          <cell r="L343">
            <v>15.6</v>
          </cell>
          <cell r="M343">
            <v>5.61</v>
          </cell>
          <cell r="N343">
            <v>12.8</v>
          </cell>
          <cell r="O343">
            <v>0</v>
          </cell>
          <cell r="P343">
            <v>7.1839000000000004</v>
          </cell>
          <cell r="Q343">
            <v>11.261100000000001</v>
          </cell>
          <cell r="S343" t="str">
            <v>M</v>
          </cell>
          <cell r="T343">
            <v>16.833100000000002</v>
          </cell>
          <cell r="V343" t="str">
            <v>M</v>
          </cell>
          <cell r="W343">
            <v>16.752300000000002</v>
          </cell>
          <cell r="X343">
            <v>16.478400000000001</v>
          </cell>
          <cell r="Y343">
            <v>-0.35470000000000113</v>
          </cell>
          <cell r="Z343">
            <v>8.0799999999999983E-2</v>
          </cell>
          <cell r="AA343">
            <v>4.8232183043522368E-3</v>
          </cell>
        </row>
        <row r="344">
          <cell r="A344" t="str">
            <v>629</v>
          </cell>
          <cell r="B344" t="str">
            <v>OTHER ENDOCRINE, NUTRITIONAL AND METABOLIC O.R. PROCEDURES WITH CC</v>
          </cell>
          <cell r="C344">
            <v>85</v>
          </cell>
          <cell r="D344">
            <v>6</v>
          </cell>
          <cell r="E344">
            <v>70144.460000000006</v>
          </cell>
          <cell r="F344">
            <v>39713.9</v>
          </cell>
          <cell r="G344">
            <v>8.25</v>
          </cell>
          <cell r="I344">
            <v>83</v>
          </cell>
          <cell r="J344">
            <v>66907.19</v>
          </cell>
          <cell r="K344">
            <v>34177.769999999997</v>
          </cell>
          <cell r="L344">
            <v>7.96</v>
          </cell>
          <cell r="M344">
            <v>5.61</v>
          </cell>
          <cell r="N344">
            <v>6.83</v>
          </cell>
          <cell r="O344">
            <v>1</v>
          </cell>
          <cell r="P344">
            <v>1.5722</v>
          </cell>
          <cell r="Q344">
            <v>1.5474000000000001</v>
          </cell>
          <cell r="S344" t="str">
            <v>A</v>
          </cell>
          <cell r="T344">
            <v>2.3130999999999999</v>
          </cell>
          <cell r="V344" t="str">
            <v>A</v>
          </cell>
          <cell r="W344">
            <v>2.3814000000000002</v>
          </cell>
          <cell r="X344">
            <v>2.2643</v>
          </cell>
          <cell r="Y344">
            <v>-4.8799999999999955E-2</v>
          </cell>
          <cell r="Z344">
            <v>-6.8300000000000249E-2</v>
          </cell>
          <cell r="AA344">
            <v>-2.8680608045687513E-2</v>
          </cell>
        </row>
        <row r="345">
          <cell r="A345" t="str">
            <v>354</v>
          </cell>
          <cell r="B345" t="str">
            <v>HERNIA PROCEDURES EXCEPT INGUINAL AND FEMORAL WITH CC</v>
          </cell>
          <cell r="C345">
            <v>46</v>
          </cell>
          <cell r="D345">
            <v>0</v>
          </cell>
          <cell r="E345">
            <v>69528.039999999994</v>
          </cell>
          <cell r="F345">
            <v>46880.1</v>
          </cell>
          <cell r="G345">
            <v>3.87</v>
          </cell>
          <cell r="I345">
            <v>44</v>
          </cell>
          <cell r="J345">
            <v>62089.54</v>
          </cell>
          <cell r="K345">
            <v>29278.400000000001</v>
          </cell>
          <cell r="L345">
            <v>3.86</v>
          </cell>
          <cell r="M345">
            <v>2.65</v>
          </cell>
          <cell r="N345">
            <v>3.18</v>
          </cell>
          <cell r="O345">
            <v>1</v>
          </cell>
          <cell r="P345">
            <v>1.4590000000000001</v>
          </cell>
          <cell r="Q345">
            <v>1.4359999999999999</v>
          </cell>
          <cell r="S345" t="str">
            <v>A</v>
          </cell>
          <cell r="T345">
            <v>2.1465000000000001</v>
          </cell>
          <cell r="V345" t="str">
            <v>A</v>
          </cell>
          <cell r="W345">
            <v>2.2103000000000002</v>
          </cell>
          <cell r="X345">
            <v>2.1013000000000002</v>
          </cell>
          <cell r="Y345">
            <v>-4.5199999999999907E-2</v>
          </cell>
          <cell r="Z345">
            <v>-6.3800000000000079E-2</v>
          </cell>
          <cell r="AA345">
            <v>-2.8864859973759253E-2</v>
          </cell>
        </row>
        <row r="346">
          <cell r="A346" t="str">
            <v>854</v>
          </cell>
          <cell r="B346" t="str">
            <v>INFECTIOUS AND PARASITIC DISEASES WITH O.R. PROCEDURES WITH CC</v>
          </cell>
          <cell r="C346">
            <v>473</v>
          </cell>
          <cell r="D346">
            <v>18</v>
          </cell>
          <cell r="E346">
            <v>70159.009999999995</v>
          </cell>
          <cell r="F346">
            <v>51818.82</v>
          </cell>
          <cell r="G346">
            <v>6.66</v>
          </cell>
          <cell r="I346">
            <v>463</v>
          </cell>
          <cell r="J346">
            <v>65463.23</v>
          </cell>
          <cell r="K346">
            <v>40564</v>
          </cell>
          <cell r="L346">
            <v>6.33</v>
          </cell>
          <cell r="M346">
            <v>4.97</v>
          </cell>
          <cell r="N346">
            <v>4.93</v>
          </cell>
          <cell r="O346">
            <v>1</v>
          </cell>
          <cell r="P346">
            <v>1.5383</v>
          </cell>
          <cell r="Q346">
            <v>1.514</v>
          </cell>
          <cell r="S346" t="str">
            <v>A</v>
          </cell>
          <cell r="T346">
            <v>2.2631000000000001</v>
          </cell>
          <cell r="V346" t="str">
            <v>AO</v>
          </cell>
          <cell r="W346">
            <v>2.3374999999999999</v>
          </cell>
          <cell r="X346">
            <v>2.2153999999999998</v>
          </cell>
          <cell r="Y346">
            <v>-4.7700000000000298E-2</v>
          </cell>
          <cell r="Z346">
            <v>-7.43999999999998E-2</v>
          </cell>
          <cell r="AA346">
            <v>-3.1828877005347506E-2</v>
          </cell>
        </row>
        <row r="347">
          <cell r="A347" t="str">
            <v>217</v>
          </cell>
          <cell r="B347" t="str">
            <v>CARDIAC VALVE AND OTHER MAJOR CARDIOTHORACIC PROCEDURES WITH CARDIAC CATHETERIZATION WITH CC</v>
          </cell>
          <cell r="C347">
            <v>9</v>
          </cell>
          <cell r="D347">
            <v>1</v>
          </cell>
          <cell r="E347">
            <v>255780.3</v>
          </cell>
          <cell r="F347">
            <v>121584.82</v>
          </cell>
          <cell r="G347">
            <v>11.89</v>
          </cell>
          <cell r="I347">
            <v>8</v>
          </cell>
          <cell r="J347">
            <v>219947.04</v>
          </cell>
          <cell r="K347">
            <v>71235.679999999993</v>
          </cell>
          <cell r="L347">
            <v>5.8</v>
          </cell>
          <cell r="M347">
            <v>11.02</v>
          </cell>
          <cell r="N347">
            <v>3.9</v>
          </cell>
          <cell r="O347">
            <v>0</v>
          </cell>
          <cell r="P347">
            <v>5.1684000000000001</v>
          </cell>
          <cell r="Q347">
            <v>6.9195000000000002</v>
          </cell>
          <cell r="S347" t="str">
            <v>MO</v>
          </cell>
          <cell r="T347">
            <v>10.343299999999999</v>
          </cell>
          <cell r="V347" t="str">
            <v>AP</v>
          </cell>
          <cell r="W347">
            <v>8.1862999999999992</v>
          </cell>
          <cell r="X347">
            <v>10.125299999999999</v>
          </cell>
          <cell r="Y347">
            <v>-0.21799999999999997</v>
          </cell>
          <cell r="Z347">
            <v>2.157</v>
          </cell>
          <cell r="AA347">
            <v>0.26348899991449132</v>
          </cell>
        </row>
        <row r="348">
          <cell r="A348" t="str">
            <v>369</v>
          </cell>
          <cell r="B348" t="str">
            <v>MAJOR ESOPHAGEAL DISORDERS WITH CC</v>
          </cell>
          <cell r="C348">
            <v>54</v>
          </cell>
          <cell r="D348">
            <v>3</v>
          </cell>
          <cell r="E348">
            <v>34712.519999999997</v>
          </cell>
          <cell r="F348">
            <v>17576.28</v>
          </cell>
          <cell r="G348">
            <v>3.67</v>
          </cell>
          <cell r="I348">
            <v>54</v>
          </cell>
          <cell r="J348">
            <v>34712.519999999997</v>
          </cell>
          <cell r="K348">
            <v>17576.28</v>
          </cell>
          <cell r="L348">
            <v>3.67</v>
          </cell>
          <cell r="M348">
            <v>1.62</v>
          </cell>
          <cell r="N348">
            <v>3.27</v>
          </cell>
          <cell r="O348">
            <v>1</v>
          </cell>
          <cell r="P348">
            <v>0.81569999999999998</v>
          </cell>
          <cell r="Q348">
            <v>0.80279999999999996</v>
          </cell>
          <cell r="S348" t="str">
            <v>A</v>
          </cell>
          <cell r="T348">
            <v>1.2</v>
          </cell>
          <cell r="V348" t="str">
            <v>A</v>
          </cell>
          <cell r="W348">
            <v>1.2369000000000001</v>
          </cell>
          <cell r="X348">
            <v>1.1747000000000001</v>
          </cell>
          <cell r="Y348">
            <v>-2.5299999999999878E-2</v>
          </cell>
          <cell r="Z348">
            <v>-3.6900000000000155E-2</v>
          </cell>
          <cell r="AA348">
            <v>-2.98326461314578E-2</v>
          </cell>
        </row>
        <row r="349">
          <cell r="A349" t="str">
            <v>074</v>
          </cell>
          <cell r="B349" t="str">
            <v>CRANIAL AND PERIPHERAL NERVE DISORDERS WITHOUT MCC</v>
          </cell>
          <cell r="C349">
            <v>91</v>
          </cell>
          <cell r="D349">
            <v>5</v>
          </cell>
          <cell r="E349">
            <v>31168.48</v>
          </cell>
          <cell r="F349">
            <v>22040.02</v>
          </cell>
          <cell r="G349">
            <v>3.85</v>
          </cell>
          <cell r="I349">
            <v>90</v>
          </cell>
          <cell r="J349">
            <v>29902.43</v>
          </cell>
          <cell r="K349">
            <v>18582.16</v>
          </cell>
          <cell r="L349">
            <v>3.82</v>
          </cell>
          <cell r="M349">
            <v>3.73</v>
          </cell>
          <cell r="N349">
            <v>2.76</v>
          </cell>
          <cell r="O349">
            <v>1</v>
          </cell>
          <cell r="P349">
            <v>0.70269999999999999</v>
          </cell>
          <cell r="Q349">
            <v>0.69159999999999999</v>
          </cell>
          <cell r="S349" t="str">
            <v>A</v>
          </cell>
          <cell r="T349">
            <v>1.0338000000000001</v>
          </cell>
          <cell r="V349" t="str">
            <v>A</v>
          </cell>
          <cell r="W349">
            <v>1.0659000000000001</v>
          </cell>
          <cell r="X349">
            <v>1.012</v>
          </cell>
          <cell r="Y349">
            <v>-2.1800000000000042E-2</v>
          </cell>
          <cell r="Z349">
            <v>-3.2100000000000017E-2</v>
          </cell>
          <cell r="AA349">
            <v>-3.0115395440472856E-2</v>
          </cell>
        </row>
        <row r="350">
          <cell r="A350" t="str">
            <v>552</v>
          </cell>
          <cell r="B350" t="str">
            <v>MEDICAL BACK PROBLEMS WITHOUT MCC</v>
          </cell>
          <cell r="C350">
            <v>185</v>
          </cell>
          <cell r="D350">
            <v>14</v>
          </cell>
          <cell r="E350">
            <v>33769.74</v>
          </cell>
          <cell r="F350">
            <v>25269.97</v>
          </cell>
          <cell r="G350">
            <v>3.94</v>
          </cell>
          <cell r="I350">
            <v>180</v>
          </cell>
          <cell r="J350">
            <v>30899.72</v>
          </cell>
          <cell r="K350">
            <v>18458.759999999998</v>
          </cell>
          <cell r="L350">
            <v>3.68</v>
          </cell>
          <cell r="M350">
            <v>3.43</v>
          </cell>
          <cell r="N350">
            <v>2.73</v>
          </cell>
          <cell r="O350">
            <v>1</v>
          </cell>
          <cell r="P350">
            <v>0.72609999999999997</v>
          </cell>
          <cell r="Q350">
            <v>0.71460000000000001</v>
          </cell>
          <cell r="S350" t="str">
            <v>A</v>
          </cell>
          <cell r="T350">
            <v>1.0682</v>
          </cell>
          <cell r="V350" t="str">
            <v>A</v>
          </cell>
          <cell r="W350">
            <v>1.1020000000000001</v>
          </cell>
          <cell r="X350">
            <v>1.0457000000000001</v>
          </cell>
          <cell r="Y350">
            <v>-2.2499999999999964E-2</v>
          </cell>
          <cell r="Z350">
            <v>-3.3800000000000052E-2</v>
          </cell>
          <cell r="AA350">
            <v>-3.0671506352087159E-2</v>
          </cell>
        </row>
        <row r="351">
          <cell r="A351" t="str">
            <v>811</v>
          </cell>
          <cell r="B351" t="str">
            <v>RED BLOOD CELL DISORDERS WITH MCC</v>
          </cell>
          <cell r="C351">
            <v>130</v>
          </cell>
          <cell r="D351">
            <v>12</v>
          </cell>
          <cell r="E351">
            <v>50702.11</v>
          </cell>
          <cell r="F351">
            <v>51865.55</v>
          </cell>
          <cell r="G351">
            <v>5.45</v>
          </cell>
          <cell r="I351">
            <v>127</v>
          </cell>
          <cell r="J351">
            <v>44160.95</v>
          </cell>
          <cell r="K351">
            <v>27272.85</v>
          </cell>
          <cell r="L351">
            <v>4.91</v>
          </cell>
          <cell r="M351">
            <v>3.7</v>
          </cell>
          <cell r="N351">
            <v>3.95</v>
          </cell>
          <cell r="O351">
            <v>1</v>
          </cell>
          <cell r="P351">
            <v>1.0377000000000001</v>
          </cell>
          <cell r="Q351">
            <v>1.0213000000000001</v>
          </cell>
          <cell r="S351" t="str">
            <v>A</v>
          </cell>
          <cell r="T351">
            <v>1.5266</v>
          </cell>
          <cell r="V351" t="str">
            <v>A</v>
          </cell>
          <cell r="W351">
            <v>1.5759000000000001</v>
          </cell>
          <cell r="X351">
            <v>1.4944999999999999</v>
          </cell>
          <cell r="Y351">
            <v>-3.2100000000000017E-2</v>
          </cell>
          <cell r="Z351">
            <v>-4.9300000000000122E-2</v>
          </cell>
          <cell r="AA351">
            <v>-3.1283710895361458E-2</v>
          </cell>
        </row>
        <row r="352">
          <cell r="A352" t="str">
            <v>375</v>
          </cell>
          <cell r="B352" t="str">
            <v>DIGESTIVE MALIGNANCY WITH CC</v>
          </cell>
          <cell r="C352">
            <v>59</v>
          </cell>
          <cell r="D352">
            <v>7</v>
          </cell>
          <cell r="E352">
            <v>48817.48</v>
          </cell>
          <cell r="F352">
            <v>30068.92</v>
          </cell>
          <cell r="G352">
            <v>5.42</v>
          </cell>
          <cell r="I352">
            <v>58</v>
          </cell>
          <cell r="J352">
            <v>46734</v>
          </cell>
          <cell r="K352">
            <v>25760.71</v>
          </cell>
          <cell r="L352">
            <v>5.33</v>
          </cell>
          <cell r="M352">
            <v>3.31</v>
          </cell>
          <cell r="N352">
            <v>4.38</v>
          </cell>
          <cell r="O352">
            <v>1</v>
          </cell>
          <cell r="P352">
            <v>1.0982000000000001</v>
          </cell>
          <cell r="Q352">
            <v>1.0809</v>
          </cell>
          <cell r="S352" t="str">
            <v>A</v>
          </cell>
          <cell r="T352">
            <v>1.6156999999999999</v>
          </cell>
          <cell r="V352" t="str">
            <v>A</v>
          </cell>
          <cell r="W352">
            <v>1.6680999999999999</v>
          </cell>
          <cell r="X352">
            <v>1.5817000000000001</v>
          </cell>
          <cell r="Y352">
            <v>-3.3999999999999808E-2</v>
          </cell>
          <cell r="Z352">
            <v>-5.2400000000000002E-2</v>
          </cell>
          <cell r="AA352">
            <v>-3.1412984833043583E-2</v>
          </cell>
        </row>
        <row r="353">
          <cell r="A353" t="str">
            <v>853</v>
          </cell>
          <cell r="B353" t="str">
            <v>INFECTIOUS AND PARASITIC DISEASES WITH O.R. PROCEDURES WITH MCC</v>
          </cell>
          <cell r="C353">
            <v>832</v>
          </cell>
          <cell r="D353">
            <v>142</v>
          </cell>
          <cell r="E353">
            <v>177527.82</v>
          </cell>
          <cell r="F353">
            <v>140144.04</v>
          </cell>
          <cell r="G353">
            <v>15.88</v>
          </cell>
          <cell r="I353">
            <v>817</v>
          </cell>
          <cell r="J353">
            <v>167197.67000000001</v>
          </cell>
          <cell r="K353">
            <v>117640.91</v>
          </cell>
          <cell r="L353">
            <v>15.19</v>
          </cell>
          <cell r="M353">
            <v>13.21</v>
          </cell>
          <cell r="N353">
            <v>11.04</v>
          </cell>
          <cell r="O353">
            <v>1</v>
          </cell>
          <cell r="P353">
            <v>3.9287999999999998</v>
          </cell>
          <cell r="Q353">
            <v>3.8668</v>
          </cell>
          <cell r="S353" t="str">
            <v>A</v>
          </cell>
          <cell r="T353">
            <v>5.7801</v>
          </cell>
          <cell r="V353" t="str">
            <v>A</v>
          </cell>
          <cell r="W353">
            <v>5.7702999999999998</v>
          </cell>
          <cell r="X353">
            <v>5.6582999999999997</v>
          </cell>
          <cell r="Y353">
            <v>-0.12180000000000035</v>
          </cell>
          <cell r="Z353">
            <v>9.800000000000253E-3</v>
          </cell>
          <cell r="AA353">
            <v>1.6983519054469011E-3</v>
          </cell>
        </row>
        <row r="354">
          <cell r="A354" t="str">
            <v>195</v>
          </cell>
          <cell r="B354" t="str">
            <v>SIMPLE PNEUMONIA AND PLEURISY WITHOUT CC/MCC</v>
          </cell>
          <cell r="C354">
            <v>207</v>
          </cell>
          <cell r="D354">
            <v>2</v>
          </cell>
          <cell r="E354">
            <v>16833.61</v>
          </cell>
          <cell r="F354">
            <v>11708.83</v>
          </cell>
          <cell r="G354">
            <v>2.4300000000000002</v>
          </cell>
          <cell r="I354">
            <v>204</v>
          </cell>
          <cell r="J354">
            <v>16093.49</v>
          </cell>
          <cell r="K354">
            <v>9829.59</v>
          </cell>
          <cell r="L354">
            <v>2.39</v>
          </cell>
          <cell r="M354">
            <v>1.46</v>
          </cell>
          <cell r="N354">
            <v>2.0299999999999998</v>
          </cell>
          <cell r="O354">
            <v>1</v>
          </cell>
          <cell r="P354">
            <v>0.37819999999999998</v>
          </cell>
          <cell r="Q354">
            <v>0.37219999999999998</v>
          </cell>
          <cell r="S354" t="str">
            <v>A</v>
          </cell>
          <cell r="T354">
            <v>0.55640000000000001</v>
          </cell>
          <cell r="V354" t="str">
            <v>A</v>
          </cell>
          <cell r="W354">
            <v>0.57469999999999999</v>
          </cell>
          <cell r="X354">
            <v>0.54459999999999997</v>
          </cell>
          <cell r="Y354">
            <v>-1.1800000000000033E-2</v>
          </cell>
          <cell r="Z354">
            <v>-1.8299999999999983E-2</v>
          </cell>
          <cell r="AA354">
            <v>-3.1842700539411836E-2</v>
          </cell>
        </row>
        <row r="355">
          <cell r="A355" t="str">
            <v>797</v>
          </cell>
          <cell r="B355" t="str">
            <v>VAGINAL DELIVERY WITH STERILIZATION AND/OR D&amp;C WITH CC</v>
          </cell>
          <cell r="C355">
            <v>65</v>
          </cell>
          <cell r="D355">
            <v>0</v>
          </cell>
          <cell r="E355">
            <v>25400.05</v>
          </cell>
          <cell r="F355">
            <v>10029.27</v>
          </cell>
          <cell r="G355">
            <v>2.52</v>
          </cell>
          <cell r="I355">
            <v>63</v>
          </cell>
          <cell r="J355">
            <v>24337.84</v>
          </cell>
          <cell r="K355">
            <v>8184.98</v>
          </cell>
          <cell r="L355">
            <v>2.5099999999999998</v>
          </cell>
          <cell r="M355">
            <v>0.97</v>
          </cell>
          <cell r="N355">
            <v>2.3199999999999998</v>
          </cell>
          <cell r="O355">
            <v>1</v>
          </cell>
          <cell r="P355">
            <v>0.57189999999999996</v>
          </cell>
          <cell r="Q355">
            <v>0.73070000000000002</v>
          </cell>
          <cell r="S355" t="str">
            <v>AP</v>
          </cell>
          <cell r="T355">
            <v>1.0923</v>
          </cell>
          <cell r="V355" t="str">
            <v>AT</v>
          </cell>
          <cell r="W355">
            <v>1.0550999999999999</v>
          </cell>
          <cell r="X355">
            <v>1.0691999999999999</v>
          </cell>
          <cell r="Y355">
            <v>-2.310000000000012E-2</v>
          </cell>
          <cell r="Z355">
            <v>3.7200000000000122E-2</v>
          </cell>
          <cell r="AA355">
            <v>3.5257321580892925E-2</v>
          </cell>
        </row>
        <row r="356">
          <cell r="A356" t="str">
            <v>786</v>
          </cell>
          <cell r="B356" t="str">
            <v>CESAREAN SECTION WITHOUT STERILIZATION WITH MCC</v>
          </cell>
          <cell r="C356">
            <v>349</v>
          </cell>
          <cell r="D356">
            <v>3</v>
          </cell>
          <cell r="E356">
            <v>35863.040000000001</v>
          </cell>
          <cell r="F356">
            <v>25978.1</v>
          </cell>
          <cell r="G356">
            <v>4.6399999999999997</v>
          </cell>
          <cell r="I356">
            <v>340</v>
          </cell>
          <cell r="J356">
            <v>32873.040000000001</v>
          </cell>
          <cell r="K356">
            <v>17898.64</v>
          </cell>
          <cell r="L356">
            <v>4.24</v>
          </cell>
          <cell r="M356">
            <v>3.85</v>
          </cell>
          <cell r="N356">
            <v>3.48</v>
          </cell>
          <cell r="O356">
            <v>1</v>
          </cell>
          <cell r="P356">
            <v>0.77249999999999996</v>
          </cell>
          <cell r="Q356">
            <v>0.76029999999999998</v>
          </cell>
          <cell r="S356" t="str">
            <v>A</v>
          </cell>
          <cell r="T356">
            <v>1.1365000000000001</v>
          </cell>
          <cell r="V356" t="str">
            <v>A</v>
          </cell>
          <cell r="W356">
            <v>1.1746000000000001</v>
          </cell>
          <cell r="X356">
            <v>1.1125</v>
          </cell>
          <cell r="Y356">
            <v>-2.4000000000000021E-2</v>
          </cell>
          <cell r="Z356">
            <v>-3.8100000000000023E-2</v>
          </cell>
          <cell r="AA356">
            <v>-3.243657415290313E-2</v>
          </cell>
        </row>
        <row r="357">
          <cell r="A357" t="str">
            <v>596</v>
          </cell>
          <cell r="B357" t="str">
            <v>MAJOR SKIN DISORDERS WITHOUT MCC</v>
          </cell>
          <cell r="C357">
            <v>24</v>
          </cell>
          <cell r="D357">
            <v>0</v>
          </cell>
          <cell r="E357">
            <v>16836.78</v>
          </cell>
          <cell r="F357">
            <v>12739.73</v>
          </cell>
          <cell r="G357">
            <v>3.5</v>
          </cell>
          <cell r="I357">
            <v>23</v>
          </cell>
          <cell r="J357">
            <v>15460.07</v>
          </cell>
          <cell r="K357">
            <v>11129.67</v>
          </cell>
          <cell r="L357">
            <v>3.35</v>
          </cell>
          <cell r="M357">
            <v>2.2999999999999998</v>
          </cell>
          <cell r="N357">
            <v>2.71</v>
          </cell>
          <cell r="O357">
            <v>1</v>
          </cell>
          <cell r="P357">
            <v>0.36330000000000001</v>
          </cell>
          <cell r="Q357">
            <v>0.35759999999999997</v>
          </cell>
          <cell r="S357" t="str">
            <v>A</v>
          </cell>
          <cell r="T357">
            <v>0.53449999999999998</v>
          </cell>
          <cell r="V357" t="str">
            <v>A</v>
          </cell>
          <cell r="W357">
            <v>0.55249999999999999</v>
          </cell>
          <cell r="X357">
            <v>0.52329999999999999</v>
          </cell>
          <cell r="Y357">
            <v>-1.1199999999999988E-2</v>
          </cell>
          <cell r="Z357">
            <v>-1.8000000000000016E-2</v>
          </cell>
          <cell r="AA357">
            <v>-3.2579185520362021E-2</v>
          </cell>
        </row>
        <row r="358">
          <cell r="A358" t="str">
            <v>461</v>
          </cell>
          <cell r="B358" t="str">
            <v>BILATERAL OR MULTIPLE MAJOR JOINT PROCEDURES OF LOWER EXTREMITY WITH MCC</v>
          </cell>
          <cell r="C358">
            <v>3</v>
          </cell>
          <cell r="D358">
            <v>0</v>
          </cell>
          <cell r="E358">
            <v>105821.48</v>
          </cell>
          <cell r="F358">
            <v>15190.63</v>
          </cell>
          <cell r="G358">
            <v>7</v>
          </cell>
          <cell r="I358">
            <v>3</v>
          </cell>
          <cell r="J358">
            <v>105821.48</v>
          </cell>
          <cell r="K358">
            <v>15190.63</v>
          </cell>
          <cell r="L358">
            <v>8.3000000000000007</v>
          </cell>
          <cell r="M358">
            <v>4.55</v>
          </cell>
          <cell r="N358">
            <v>6.2</v>
          </cell>
          <cell r="O358">
            <v>0</v>
          </cell>
          <cell r="P358">
            <v>2.4866000000000001</v>
          </cell>
          <cell r="Q358">
            <v>4.8922999999999996</v>
          </cell>
          <cell r="S358" t="str">
            <v>M</v>
          </cell>
          <cell r="T358">
            <v>7.3129999999999997</v>
          </cell>
          <cell r="V358" t="str">
            <v>M</v>
          </cell>
          <cell r="W358">
            <v>8.5084999999999997</v>
          </cell>
          <cell r="X358">
            <v>7.1589</v>
          </cell>
          <cell r="Y358">
            <v>-0.15409999999999968</v>
          </cell>
          <cell r="Z358">
            <v>-1.1955</v>
          </cell>
          <cell r="AA358">
            <v>-0.14050655227125816</v>
          </cell>
        </row>
        <row r="359">
          <cell r="A359" t="str">
            <v>974</v>
          </cell>
          <cell r="B359" t="str">
            <v>HIV WITH MAJOR RELATED CONDITION WITH MCC</v>
          </cell>
          <cell r="C359">
            <v>55</v>
          </cell>
          <cell r="D359">
            <v>6</v>
          </cell>
          <cell r="E359">
            <v>108984.11</v>
          </cell>
          <cell r="F359">
            <v>75198.94</v>
          </cell>
          <cell r="G359">
            <v>12.45</v>
          </cell>
          <cell r="I359">
            <v>55</v>
          </cell>
          <cell r="J359">
            <v>108984.11</v>
          </cell>
          <cell r="K359">
            <v>75198.94</v>
          </cell>
          <cell r="L359">
            <v>12.45</v>
          </cell>
          <cell r="M359">
            <v>10.86</v>
          </cell>
          <cell r="N359">
            <v>8</v>
          </cell>
          <cell r="O359">
            <v>1</v>
          </cell>
          <cell r="P359">
            <v>2.5609000000000002</v>
          </cell>
          <cell r="Q359">
            <v>2.5205000000000002</v>
          </cell>
          <cell r="S359" t="str">
            <v>A</v>
          </cell>
          <cell r="T359">
            <v>3.7675999999999998</v>
          </cell>
          <cell r="V359" t="str">
            <v>A</v>
          </cell>
          <cell r="W359">
            <v>3.7683</v>
          </cell>
          <cell r="X359">
            <v>3.6882000000000001</v>
          </cell>
          <cell r="Y359">
            <v>-7.9399999999999693E-2</v>
          </cell>
          <cell r="Z359">
            <v>-7.0000000000014495E-4</v>
          </cell>
          <cell r="AA359">
            <v>-1.8576015710005704E-4</v>
          </cell>
        </row>
        <row r="360">
          <cell r="A360" t="str">
            <v>872</v>
          </cell>
          <cell r="B360" t="str">
            <v>SEPTICEMIA OR SEVERE SEPSIS WITHOUT MV &gt;96 HOURS WITHOUT MCC</v>
          </cell>
          <cell r="C360">
            <v>1267</v>
          </cell>
          <cell r="D360">
            <v>54</v>
          </cell>
          <cell r="E360">
            <v>33771.269999999997</v>
          </cell>
          <cell r="F360">
            <v>24720.15</v>
          </cell>
          <cell r="G360">
            <v>4.08</v>
          </cell>
          <cell r="I360">
            <v>1246</v>
          </cell>
          <cell r="J360">
            <v>31717.85</v>
          </cell>
          <cell r="K360">
            <v>17735.12</v>
          </cell>
          <cell r="L360">
            <v>3.89</v>
          </cell>
          <cell r="M360">
            <v>2.42</v>
          </cell>
          <cell r="N360">
            <v>3.26</v>
          </cell>
          <cell r="O360">
            <v>1</v>
          </cell>
          <cell r="P360">
            <v>0.74529999999999996</v>
          </cell>
          <cell r="Q360">
            <v>0.73350000000000004</v>
          </cell>
          <cell r="S360" t="str">
            <v>A</v>
          </cell>
          <cell r="T360">
            <v>1.0964</v>
          </cell>
          <cell r="V360" t="str">
            <v>A</v>
          </cell>
          <cell r="W360">
            <v>1.1337999999999999</v>
          </cell>
          <cell r="X360">
            <v>1.0732999999999999</v>
          </cell>
          <cell r="Y360">
            <v>-2.310000000000012E-2</v>
          </cell>
          <cell r="Z360">
            <v>-3.7399999999999878E-2</v>
          </cell>
          <cell r="AA360">
            <v>-3.2986417357558549E-2</v>
          </cell>
        </row>
        <row r="361">
          <cell r="A361" t="str">
            <v>202</v>
          </cell>
          <cell r="B361" t="str">
            <v>BRONCHITIS AND ASTHMA WITH CC/MCC</v>
          </cell>
          <cell r="C361">
            <v>559</v>
          </cell>
          <cell r="D361">
            <v>11</v>
          </cell>
          <cell r="E361">
            <v>22340.71</v>
          </cell>
          <cell r="F361">
            <v>17223.990000000002</v>
          </cell>
          <cell r="G361">
            <v>3.22</v>
          </cell>
          <cell r="I361">
            <v>545</v>
          </cell>
          <cell r="J361">
            <v>20587.849999999999</v>
          </cell>
          <cell r="K361">
            <v>13373.8</v>
          </cell>
          <cell r="L361">
            <v>3.07</v>
          </cell>
          <cell r="M361">
            <v>1.96</v>
          </cell>
          <cell r="N361">
            <v>2.5299999999999998</v>
          </cell>
          <cell r="O361">
            <v>1</v>
          </cell>
          <cell r="P361">
            <v>0.48380000000000001</v>
          </cell>
          <cell r="Q361">
            <v>0.47620000000000001</v>
          </cell>
          <cell r="S361" t="str">
            <v>A</v>
          </cell>
          <cell r="T361">
            <v>0.71179999999999999</v>
          </cell>
          <cell r="V361" t="str">
            <v>A</v>
          </cell>
          <cell r="W361">
            <v>0.73260000000000003</v>
          </cell>
          <cell r="X361">
            <v>0.69679999999999997</v>
          </cell>
          <cell r="Y361">
            <v>-1.5000000000000013E-2</v>
          </cell>
          <cell r="Z361">
            <v>-2.0800000000000041E-2</v>
          </cell>
          <cell r="AA361">
            <v>-2.8392028392028448E-2</v>
          </cell>
        </row>
        <row r="362">
          <cell r="A362" t="str">
            <v>442</v>
          </cell>
          <cell r="B362" t="str">
            <v>DISORDERS OF LIVER EXCEPT MALIGNANCY, CIRRHOSIS OR ALCOHOLIC HEPATITIS WITH CC</v>
          </cell>
          <cell r="C362">
            <v>223</v>
          </cell>
          <cell r="D362">
            <v>11</v>
          </cell>
          <cell r="E362">
            <v>31313.53</v>
          </cell>
          <cell r="F362">
            <v>19061.580000000002</v>
          </cell>
          <cell r="G362">
            <v>3.9</v>
          </cell>
          <cell r="I362">
            <v>218</v>
          </cell>
          <cell r="J362">
            <v>29521.89</v>
          </cell>
          <cell r="K362">
            <v>14827.86</v>
          </cell>
          <cell r="L362">
            <v>3.76</v>
          </cell>
          <cell r="M362">
            <v>2.75</v>
          </cell>
          <cell r="N362">
            <v>3.06</v>
          </cell>
          <cell r="O362">
            <v>1</v>
          </cell>
          <cell r="P362">
            <v>0.69369999999999998</v>
          </cell>
          <cell r="Q362">
            <v>0.68279999999999996</v>
          </cell>
          <cell r="S362" t="str">
            <v>A</v>
          </cell>
          <cell r="T362">
            <v>1.0206</v>
          </cell>
          <cell r="V362" t="str">
            <v>A</v>
          </cell>
          <cell r="W362">
            <v>1.0556000000000001</v>
          </cell>
          <cell r="X362">
            <v>0.99909999999999999</v>
          </cell>
          <cell r="Y362">
            <v>-2.1499999999999964E-2</v>
          </cell>
          <cell r="Z362">
            <v>-3.5000000000000142E-2</v>
          </cell>
          <cell r="AA362">
            <v>-3.3156498673740188E-2</v>
          </cell>
        </row>
        <row r="363">
          <cell r="A363" t="str">
            <v>282</v>
          </cell>
          <cell r="B363" t="str">
            <v>ACUTE MYOCARDIAL INFARCTION, DISCHARGED ALIVE WITHOUT CC/MCC</v>
          </cell>
          <cell r="C363">
            <v>149</v>
          </cell>
          <cell r="D363">
            <v>36</v>
          </cell>
          <cell r="E363">
            <v>35518.36</v>
          </cell>
          <cell r="F363">
            <v>20859.28</v>
          </cell>
          <cell r="G363">
            <v>2.36</v>
          </cell>
          <cell r="I363">
            <v>147</v>
          </cell>
          <cell r="J363">
            <v>34179.5</v>
          </cell>
          <cell r="K363">
            <v>17253.419999999998</v>
          </cell>
          <cell r="L363">
            <v>2.27</v>
          </cell>
          <cell r="M363">
            <v>1.25</v>
          </cell>
          <cell r="N363">
            <v>1.97</v>
          </cell>
          <cell r="O363">
            <v>1</v>
          </cell>
          <cell r="P363">
            <v>0.80320000000000003</v>
          </cell>
          <cell r="Q363">
            <v>0.63400000000000001</v>
          </cell>
          <cell r="S363" t="str">
            <v>AO</v>
          </cell>
          <cell r="T363">
            <v>0.94769999999999999</v>
          </cell>
          <cell r="V363" t="str">
            <v>A</v>
          </cell>
          <cell r="W363">
            <v>1.2221</v>
          </cell>
          <cell r="X363">
            <v>0.92769999999999997</v>
          </cell>
          <cell r="Y363">
            <v>-2.0000000000000018E-2</v>
          </cell>
          <cell r="Z363">
            <v>-0.27439999999999998</v>
          </cell>
          <cell r="AA363">
            <v>-0.22453154406349723</v>
          </cell>
        </row>
        <row r="364">
          <cell r="A364" t="str">
            <v>577</v>
          </cell>
          <cell r="B364" t="str">
            <v>SKIN GRAFT EXCEPT FOR SKIN ULCER OR CELLULITIS WITH CC</v>
          </cell>
          <cell r="C364">
            <v>9</v>
          </cell>
          <cell r="D364">
            <v>1</v>
          </cell>
          <cell r="E364">
            <v>136298.07</v>
          </cell>
          <cell r="F364">
            <v>88740.63</v>
          </cell>
          <cell r="G364">
            <v>7.44</v>
          </cell>
          <cell r="I364">
            <v>8</v>
          </cell>
          <cell r="J364">
            <v>112652.48</v>
          </cell>
          <cell r="K364">
            <v>61864.66</v>
          </cell>
          <cell r="L364">
            <v>6.6</v>
          </cell>
          <cell r="M364">
            <v>5.69</v>
          </cell>
          <cell r="N364">
            <v>4.4000000000000004</v>
          </cell>
          <cell r="O364">
            <v>0</v>
          </cell>
          <cell r="P364">
            <v>2.6471</v>
          </cell>
          <cell r="Q364">
            <v>2.7793999999999999</v>
          </cell>
          <cell r="S364" t="str">
            <v>M</v>
          </cell>
          <cell r="T364">
            <v>4.1546000000000003</v>
          </cell>
          <cell r="V364" t="str">
            <v>A</v>
          </cell>
          <cell r="W364">
            <v>4.0288000000000004</v>
          </cell>
          <cell r="X364">
            <v>4.0670999999999999</v>
          </cell>
          <cell r="Y364">
            <v>-8.7500000000000355E-2</v>
          </cell>
          <cell r="Z364">
            <v>0.12579999999999991</v>
          </cell>
          <cell r="AA364">
            <v>3.1225178713264471E-2</v>
          </cell>
        </row>
        <row r="365">
          <cell r="A365" t="str">
            <v>020</v>
          </cell>
          <cell r="B365" t="str">
            <v>INTRACRANIAL VASCULAR PROCEDURES WITH PRINCIPAL DIAGNOSIS HEMORRHAGE WITH MCC</v>
          </cell>
          <cell r="C365">
            <v>12</v>
          </cell>
          <cell r="D365">
            <v>6</v>
          </cell>
          <cell r="E365">
            <v>312250.08</v>
          </cell>
          <cell r="F365">
            <v>108296.65</v>
          </cell>
          <cell r="G365">
            <v>16.079999999999998</v>
          </cell>
          <cell r="I365">
            <v>12</v>
          </cell>
          <cell r="J365">
            <v>312250.08</v>
          </cell>
          <cell r="K365">
            <v>108296.65</v>
          </cell>
          <cell r="L365">
            <v>16.079999999999998</v>
          </cell>
          <cell r="M365">
            <v>7.49</v>
          </cell>
          <cell r="N365">
            <v>13.55</v>
          </cell>
          <cell r="O365">
            <v>1</v>
          </cell>
          <cell r="P365">
            <v>7.3372999999999999</v>
          </cell>
          <cell r="Q365">
            <v>7.2215999999999996</v>
          </cell>
          <cell r="S365" t="str">
            <v>A</v>
          </cell>
          <cell r="T365">
            <v>10.7948</v>
          </cell>
          <cell r="V365" t="str">
            <v>A</v>
          </cell>
          <cell r="W365">
            <v>11.183</v>
          </cell>
          <cell r="X365">
            <v>10.567399999999999</v>
          </cell>
          <cell r="Y365">
            <v>-0.22740000000000116</v>
          </cell>
          <cell r="Z365">
            <v>-0.38819999999999943</v>
          </cell>
          <cell r="AA365">
            <v>-3.4713404274344939E-2</v>
          </cell>
        </row>
        <row r="366">
          <cell r="A366" t="str">
            <v>310</v>
          </cell>
          <cell r="B366" t="str">
            <v>CARDIAC ARRHYTHMIA AND CONDUCTION DISORDERS WITHOUT CC/MCC</v>
          </cell>
          <cell r="C366">
            <v>210</v>
          </cell>
          <cell r="D366">
            <v>5</v>
          </cell>
          <cell r="E366">
            <v>19177.09</v>
          </cell>
          <cell r="F366">
            <v>13524.89</v>
          </cell>
          <cell r="G366">
            <v>2.1800000000000002</v>
          </cell>
          <cell r="I366">
            <v>207</v>
          </cell>
          <cell r="J366">
            <v>18252.39</v>
          </cell>
          <cell r="K366">
            <v>10562.51</v>
          </cell>
          <cell r="L366">
            <v>2.15</v>
          </cell>
          <cell r="M366">
            <v>1.1599999999999999</v>
          </cell>
          <cell r="N366">
            <v>1.87</v>
          </cell>
          <cell r="O366">
            <v>1</v>
          </cell>
          <cell r="P366">
            <v>0.4289</v>
          </cell>
          <cell r="Q366">
            <v>0.42209999999999998</v>
          </cell>
          <cell r="S366" t="str">
            <v>A</v>
          </cell>
          <cell r="T366">
            <v>0.63100000000000001</v>
          </cell>
          <cell r="V366" t="str">
            <v>A</v>
          </cell>
          <cell r="W366">
            <v>0.65359999999999996</v>
          </cell>
          <cell r="X366">
            <v>0.61770000000000003</v>
          </cell>
          <cell r="Y366">
            <v>-1.3299999999999979E-2</v>
          </cell>
          <cell r="Z366">
            <v>-2.2599999999999953E-2</v>
          </cell>
          <cell r="AA366">
            <v>-3.4577723378212903E-2</v>
          </cell>
        </row>
        <row r="367">
          <cell r="A367" t="str">
            <v>056</v>
          </cell>
          <cell r="B367" t="str">
            <v>DEGENERATIVE NERVOUS SYSTEM DISORDERS WITH MCC</v>
          </cell>
          <cell r="C367">
            <v>28</v>
          </cell>
          <cell r="D367">
            <v>5</v>
          </cell>
          <cell r="E367">
            <v>95063.9</v>
          </cell>
          <cell r="F367">
            <v>72539.789999999994</v>
          </cell>
          <cell r="G367">
            <v>12.54</v>
          </cell>
          <cell r="I367">
            <v>27</v>
          </cell>
          <cell r="J367">
            <v>86239.24</v>
          </cell>
          <cell r="K367">
            <v>57240.05</v>
          </cell>
          <cell r="L367">
            <v>12.44</v>
          </cell>
          <cell r="M367">
            <v>11.6</v>
          </cell>
          <cell r="N367">
            <v>8.6</v>
          </cell>
          <cell r="O367">
            <v>1</v>
          </cell>
          <cell r="P367">
            <v>2.0265</v>
          </cell>
          <cell r="Q367">
            <v>1.9944999999999999</v>
          </cell>
          <cell r="S367" t="str">
            <v>A</v>
          </cell>
          <cell r="T367">
            <v>2.9813999999999998</v>
          </cell>
          <cell r="V367" t="str">
            <v>A</v>
          </cell>
          <cell r="W367">
            <v>3.0920000000000001</v>
          </cell>
          <cell r="X367">
            <v>2.9186000000000001</v>
          </cell>
          <cell r="Y367">
            <v>-6.2799999999999745E-2</v>
          </cell>
          <cell r="Z367">
            <v>-0.11060000000000025</v>
          </cell>
          <cell r="AA367">
            <v>-3.5769728331177315E-2</v>
          </cell>
        </row>
        <row r="368">
          <cell r="A368" t="str">
            <v>617</v>
          </cell>
          <cell r="B368" t="str">
            <v>AMPUTATION OF LOWER LIMB FOR ENDOCRINE, NUTRITIONAL AND METABOLIC DISORDERS WITH CC</v>
          </cell>
          <cell r="C368">
            <v>211</v>
          </cell>
          <cell r="D368">
            <v>14</v>
          </cell>
          <cell r="E368">
            <v>62369.29</v>
          </cell>
          <cell r="F368">
            <v>41462.85</v>
          </cell>
          <cell r="G368">
            <v>6.99</v>
          </cell>
          <cell r="I368">
            <v>209</v>
          </cell>
          <cell r="J368">
            <v>59883.99</v>
          </cell>
          <cell r="K368">
            <v>32206.14</v>
          </cell>
          <cell r="L368">
            <v>6.85</v>
          </cell>
          <cell r="M368">
            <v>3.03</v>
          </cell>
          <cell r="N368">
            <v>6.15</v>
          </cell>
          <cell r="O368">
            <v>1</v>
          </cell>
          <cell r="P368">
            <v>1.4072</v>
          </cell>
          <cell r="Q368">
            <v>1.385</v>
          </cell>
          <cell r="S368" t="str">
            <v>A</v>
          </cell>
          <cell r="T368">
            <v>2.0703</v>
          </cell>
          <cell r="V368" t="str">
            <v>AP</v>
          </cell>
          <cell r="W368">
            <v>2.1573000000000002</v>
          </cell>
          <cell r="X368">
            <v>2.0266999999999999</v>
          </cell>
          <cell r="Y368">
            <v>-4.3600000000000083E-2</v>
          </cell>
          <cell r="Z368">
            <v>-8.7000000000000188E-2</v>
          </cell>
          <cell r="AA368">
            <v>-4.032818801279385E-2</v>
          </cell>
        </row>
        <row r="369">
          <cell r="A369" t="str">
            <v>534</v>
          </cell>
          <cell r="B369" t="str">
            <v>FRACTURES OF FEMUR WITHOUT MCC</v>
          </cell>
          <cell r="C369">
            <v>9</v>
          </cell>
          <cell r="D369">
            <v>2</v>
          </cell>
          <cell r="E369">
            <v>24812.53</v>
          </cell>
          <cell r="F369">
            <v>20814.830000000002</v>
          </cell>
          <cell r="G369">
            <v>3</v>
          </cell>
          <cell r="I369">
            <v>8</v>
          </cell>
          <cell r="J369">
            <v>18194.849999999999</v>
          </cell>
          <cell r="K369">
            <v>9657.66</v>
          </cell>
          <cell r="L369">
            <v>3.7</v>
          </cell>
          <cell r="M369">
            <v>3.43</v>
          </cell>
          <cell r="N369">
            <v>3</v>
          </cell>
          <cell r="O369">
            <v>0</v>
          </cell>
          <cell r="P369">
            <v>0.42749999999999999</v>
          </cell>
          <cell r="Q369">
            <v>0.8266</v>
          </cell>
          <cell r="S369" t="str">
            <v>M</v>
          </cell>
          <cell r="T369">
            <v>1.2356</v>
          </cell>
          <cell r="V369" t="str">
            <v>A</v>
          </cell>
          <cell r="W369">
            <v>0.65269999999999995</v>
          </cell>
          <cell r="X369">
            <v>1.2096</v>
          </cell>
          <cell r="Y369">
            <v>-2.6000000000000023E-2</v>
          </cell>
          <cell r="Z369">
            <v>0.58290000000000008</v>
          </cell>
          <cell r="AA369">
            <v>0.89305959859047057</v>
          </cell>
        </row>
        <row r="370">
          <cell r="A370" t="str">
            <v>957</v>
          </cell>
          <cell r="B370" t="str">
            <v>OTHER O.R. PROCEDURES FOR MULTIPLE SIGNIFICANT TRAUMA WITH MCC</v>
          </cell>
          <cell r="C370">
            <v>61</v>
          </cell>
          <cell r="D370">
            <v>27</v>
          </cell>
          <cell r="E370">
            <v>210267.91</v>
          </cell>
          <cell r="F370">
            <v>119955.2</v>
          </cell>
          <cell r="G370">
            <v>12.13</v>
          </cell>
          <cell r="I370">
            <v>61</v>
          </cell>
          <cell r="J370">
            <v>210267.91</v>
          </cell>
          <cell r="K370">
            <v>119955.2</v>
          </cell>
          <cell r="L370">
            <v>12.13</v>
          </cell>
          <cell r="M370">
            <v>10.76</v>
          </cell>
          <cell r="N370">
            <v>8.11</v>
          </cell>
          <cell r="O370">
            <v>1</v>
          </cell>
          <cell r="P370">
            <v>4.9409000000000001</v>
          </cell>
          <cell r="Q370">
            <v>4.8630000000000004</v>
          </cell>
          <cell r="S370" t="str">
            <v>A</v>
          </cell>
          <cell r="T370">
            <v>7.2691999999999997</v>
          </cell>
          <cell r="V370" t="str">
            <v>A</v>
          </cell>
          <cell r="W370">
            <v>7.4996</v>
          </cell>
          <cell r="X370">
            <v>7.1159999999999997</v>
          </cell>
          <cell r="Y370">
            <v>-0.1532</v>
          </cell>
          <cell r="Z370">
            <v>-0.23040000000000038</v>
          </cell>
          <cell r="AA370">
            <v>-3.0721638487386044E-2</v>
          </cell>
        </row>
        <row r="371">
          <cell r="A371" t="str">
            <v>658</v>
          </cell>
          <cell r="B371" t="str">
            <v>KIDNEY AND URETER PROCEDURES FOR NEOPLASM WITHOUT CC/MCC</v>
          </cell>
          <cell r="C371">
            <v>60</v>
          </cell>
          <cell r="D371">
            <v>0</v>
          </cell>
          <cell r="E371">
            <v>70288.47</v>
          </cell>
          <cell r="F371">
            <v>22933.13</v>
          </cell>
          <cell r="G371">
            <v>2.0699999999999998</v>
          </cell>
          <cell r="I371">
            <v>59</v>
          </cell>
          <cell r="J371">
            <v>69024.570000000007</v>
          </cell>
          <cell r="K371">
            <v>20952.240000000002</v>
          </cell>
          <cell r="L371">
            <v>1.98</v>
          </cell>
          <cell r="M371">
            <v>1.36</v>
          </cell>
          <cell r="N371">
            <v>1.65</v>
          </cell>
          <cell r="O371">
            <v>1</v>
          </cell>
          <cell r="P371">
            <v>1.6220000000000001</v>
          </cell>
          <cell r="Q371">
            <v>1.4368000000000001</v>
          </cell>
          <cell r="S371" t="str">
            <v>AO</v>
          </cell>
          <cell r="T371">
            <v>2.1476999999999999</v>
          </cell>
          <cell r="V371" t="str">
            <v>A</v>
          </cell>
          <cell r="W371">
            <v>2.4769000000000001</v>
          </cell>
          <cell r="X371">
            <v>2.1025</v>
          </cell>
          <cell r="Y371">
            <v>-4.5199999999999907E-2</v>
          </cell>
          <cell r="Z371">
            <v>-0.32920000000000016</v>
          </cell>
          <cell r="AA371">
            <v>-0.13290807057208615</v>
          </cell>
        </row>
        <row r="372">
          <cell r="A372" t="str">
            <v>918</v>
          </cell>
          <cell r="B372" t="str">
            <v>POISONING AND TOXIC EFFECTS OF DRUGS WITHOUT MCC</v>
          </cell>
          <cell r="C372">
            <v>243</v>
          </cell>
          <cell r="D372">
            <v>164</v>
          </cell>
          <cell r="E372">
            <v>22645.13</v>
          </cell>
          <cell r="F372">
            <v>21030.35</v>
          </cell>
          <cell r="G372">
            <v>2.59</v>
          </cell>
          <cell r="I372">
            <v>237</v>
          </cell>
          <cell r="J372">
            <v>19918.21</v>
          </cell>
          <cell r="K372">
            <v>11704.88</v>
          </cell>
          <cell r="L372">
            <v>2.57</v>
          </cell>
          <cell r="M372">
            <v>1.97</v>
          </cell>
          <cell r="N372">
            <v>2.06</v>
          </cell>
          <cell r="O372">
            <v>1</v>
          </cell>
          <cell r="P372">
            <v>0.46800000000000003</v>
          </cell>
          <cell r="Q372">
            <v>0.46060000000000001</v>
          </cell>
          <cell r="S372" t="str">
            <v>A</v>
          </cell>
          <cell r="T372">
            <v>0.6885</v>
          </cell>
          <cell r="V372" t="str">
            <v>A</v>
          </cell>
          <cell r="W372">
            <v>0.71489999999999998</v>
          </cell>
          <cell r="X372">
            <v>0.67400000000000004</v>
          </cell>
          <cell r="Y372">
            <v>-1.4499999999999957E-2</v>
          </cell>
          <cell r="Z372">
            <v>-2.6399999999999979E-2</v>
          </cell>
          <cell r="AA372">
            <v>-3.6928241712127545E-2</v>
          </cell>
        </row>
        <row r="373">
          <cell r="A373" t="str">
            <v>848</v>
          </cell>
          <cell r="B373" t="str">
            <v>CHEMOTHERAPY WITHOUT ACUTE LEUKEMIA AS SECONDARY DIAGNOSIS WITHOUT CC/MCC</v>
          </cell>
          <cell r="C373">
            <v>6</v>
          </cell>
          <cell r="D373">
            <v>0</v>
          </cell>
          <cell r="E373">
            <v>23953.89</v>
          </cell>
          <cell r="F373">
            <v>13220.15</v>
          </cell>
          <cell r="G373">
            <v>3.83</v>
          </cell>
          <cell r="I373">
            <v>5</v>
          </cell>
          <cell r="J373">
            <v>18176.419999999998</v>
          </cell>
          <cell r="K373">
            <v>3074.43</v>
          </cell>
          <cell r="L373">
            <v>3</v>
          </cell>
          <cell r="M373">
            <v>0.4</v>
          </cell>
          <cell r="N373">
            <v>2.6</v>
          </cell>
          <cell r="O373">
            <v>0</v>
          </cell>
          <cell r="P373">
            <v>0.42709999999999998</v>
          </cell>
          <cell r="Q373">
            <v>0.44950000000000001</v>
          </cell>
          <cell r="S373" t="str">
            <v>MP</v>
          </cell>
          <cell r="T373">
            <v>0.67190000000000005</v>
          </cell>
          <cell r="V373" t="str">
            <v>A</v>
          </cell>
          <cell r="W373">
            <v>0.65249999999999997</v>
          </cell>
          <cell r="X373">
            <v>0.65780000000000005</v>
          </cell>
          <cell r="Y373">
            <v>-1.4100000000000001E-2</v>
          </cell>
          <cell r="Z373">
            <v>1.9400000000000084E-2</v>
          </cell>
          <cell r="AA373">
            <v>2.9731800766283654E-2</v>
          </cell>
        </row>
        <row r="374">
          <cell r="A374" t="str">
            <v>866</v>
          </cell>
          <cell r="B374" t="str">
            <v>VIRAL ILLNESS WITHOUT MCC</v>
          </cell>
          <cell r="C374">
            <v>71</v>
          </cell>
          <cell r="D374">
            <v>0</v>
          </cell>
          <cell r="E374">
            <v>19721.34</v>
          </cell>
          <cell r="F374">
            <v>17762.919999999998</v>
          </cell>
          <cell r="G374">
            <v>2.65</v>
          </cell>
          <cell r="I374">
            <v>70</v>
          </cell>
          <cell r="J374">
            <v>18169.830000000002</v>
          </cell>
          <cell r="K374">
            <v>12211.44</v>
          </cell>
          <cell r="L374">
            <v>2.57</v>
          </cell>
          <cell r="M374">
            <v>1.96</v>
          </cell>
          <cell r="N374">
            <v>2.0699999999999998</v>
          </cell>
          <cell r="O374">
            <v>1</v>
          </cell>
          <cell r="P374">
            <v>0.42699999999999999</v>
          </cell>
          <cell r="Q374">
            <v>0.42030000000000001</v>
          </cell>
          <cell r="S374" t="str">
            <v>A</v>
          </cell>
          <cell r="T374">
            <v>0.62829999999999997</v>
          </cell>
          <cell r="V374" t="str">
            <v>A</v>
          </cell>
          <cell r="W374">
            <v>0.65269999999999995</v>
          </cell>
          <cell r="X374">
            <v>0.61499999999999999</v>
          </cell>
          <cell r="Y374">
            <v>-1.3299999999999979E-2</v>
          </cell>
          <cell r="Z374">
            <v>-2.4399999999999977E-2</v>
          </cell>
          <cell r="AA374">
            <v>-3.7383177570093427E-2</v>
          </cell>
        </row>
        <row r="375">
          <cell r="A375" t="str">
            <v>592</v>
          </cell>
          <cell r="B375" t="str">
            <v>SKIN ULCERS WITH MCC</v>
          </cell>
          <cell r="C375">
            <v>13</v>
          </cell>
          <cell r="D375">
            <v>1</v>
          </cell>
          <cell r="E375">
            <v>103052.5</v>
          </cell>
          <cell r="F375">
            <v>132112.85</v>
          </cell>
          <cell r="G375">
            <v>21.08</v>
          </cell>
          <cell r="I375">
            <v>12</v>
          </cell>
          <cell r="J375">
            <v>68652.98</v>
          </cell>
          <cell r="K375">
            <v>59372.08</v>
          </cell>
          <cell r="L375">
            <v>10.25</v>
          </cell>
          <cell r="M375">
            <v>11.16</v>
          </cell>
          <cell r="N375">
            <v>6.35</v>
          </cell>
          <cell r="O375">
            <v>1</v>
          </cell>
          <cell r="P375">
            <v>1.6132</v>
          </cell>
          <cell r="Q375">
            <v>1.5878000000000001</v>
          </cell>
          <cell r="S375" t="str">
            <v>A</v>
          </cell>
          <cell r="T375">
            <v>2.3734000000000002</v>
          </cell>
          <cell r="V375" t="str">
            <v>M</v>
          </cell>
          <cell r="W375">
            <v>2.9813999999999998</v>
          </cell>
          <cell r="X375">
            <v>2.3233999999999999</v>
          </cell>
          <cell r="Y375">
            <v>-5.0000000000000266E-2</v>
          </cell>
          <cell r="Z375">
            <v>-0.60799999999999965</v>
          </cell>
          <cell r="AA375">
            <v>-0.20393103910914326</v>
          </cell>
        </row>
        <row r="376">
          <cell r="A376" t="str">
            <v>951</v>
          </cell>
          <cell r="B376" t="str">
            <v>OTHER FACTORS INFLUENCING HEALTH STATUS</v>
          </cell>
          <cell r="C376">
            <v>82</v>
          </cell>
          <cell r="D376">
            <v>7</v>
          </cell>
          <cell r="E376">
            <v>26485.08</v>
          </cell>
          <cell r="F376">
            <v>54493.67</v>
          </cell>
          <cell r="G376">
            <v>6.51</v>
          </cell>
          <cell r="I376">
            <v>80</v>
          </cell>
          <cell r="J376">
            <v>18890.310000000001</v>
          </cell>
          <cell r="K376">
            <v>15293.91</v>
          </cell>
          <cell r="L376">
            <v>4.51</v>
          </cell>
          <cell r="M376">
            <v>5.26</v>
          </cell>
          <cell r="N376">
            <v>2.88</v>
          </cell>
          <cell r="O376">
            <v>1</v>
          </cell>
          <cell r="P376">
            <v>0.44390000000000002</v>
          </cell>
          <cell r="Q376">
            <v>0.43690000000000001</v>
          </cell>
          <cell r="S376" t="str">
            <v>A</v>
          </cell>
          <cell r="T376">
            <v>0.65310000000000001</v>
          </cell>
          <cell r="V376" t="str">
            <v>A</v>
          </cell>
          <cell r="W376">
            <v>0.66690000000000005</v>
          </cell>
          <cell r="X376">
            <v>0.63929999999999998</v>
          </cell>
          <cell r="Y376">
            <v>-1.3800000000000034E-2</v>
          </cell>
          <cell r="Z376">
            <v>-1.3800000000000034E-2</v>
          </cell>
          <cell r="AA376">
            <v>-2.0692757534862848E-2</v>
          </cell>
        </row>
        <row r="377">
          <cell r="A377" t="str">
            <v>301</v>
          </cell>
          <cell r="B377" t="str">
            <v>PERIPHERAL VASCULAR DISORDERS WITHOUT CC/MCC</v>
          </cell>
          <cell r="C377">
            <v>43</v>
          </cell>
          <cell r="D377">
            <v>1</v>
          </cell>
          <cell r="E377">
            <v>19674.509999999998</v>
          </cell>
          <cell r="F377">
            <v>11122.34</v>
          </cell>
          <cell r="G377">
            <v>2.14</v>
          </cell>
          <cell r="I377">
            <v>41</v>
          </cell>
          <cell r="J377">
            <v>18463.5</v>
          </cell>
          <cell r="K377">
            <v>9903.6</v>
          </cell>
          <cell r="L377">
            <v>2.12</v>
          </cell>
          <cell r="M377">
            <v>1.04</v>
          </cell>
          <cell r="N377">
            <v>1.87</v>
          </cell>
          <cell r="O377">
            <v>1</v>
          </cell>
          <cell r="P377">
            <v>0.43390000000000001</v>
          </cell>
          <cell r="Q377">
            <v>0.42709999999999998</v>
          </cell>
          <cell r="S377" t="str">
            <v>A</v>
          </cell>
          <cell r="T377">
            <v>0.63839999999999997</v>
          </cell>
          <cell r="V377" t="str">
            <v>A</v>
          </cell>
          <cell r="W377">
            <v>0.66490000000000005</v>
          </cell>
          <cell r="X377">
            <v>0.625</v>
          </cell>
          <cell r="Y377">
            <v>-1.3399999999999967E-2</v>
          </cell>
          <cell r="Z377">
            <v>-2.6500000000000079E-2</v>
          </cell>
          <cell r="AA377">
            <v>-3.9855617386073211E-2</v>
          </cell>
        </row>
        <row r="378">
          <cell r="A378" t="str">
            <v>798</v>
          </cell>
          <cell r="B378" t="str">
            <v>VAGINAL DELIVERY WITH STERILIZATION AND/OR D&amp;C WITHOUT CC/MCC</v>
          </cell>
          <cell r="C378">
            <v>138</v>
          </cell>
          <cell r="D378">
            <v>0</v>
          </cell>
          <cell r="E378">
            <v>25797.360000000001</v>
          </cell>
          <cell r="F378">
            <v>8356.3700000000008</v>
          </cell>
          <cell r="G378">
            <v>2.2599999999999998</v>
          </cell>
          <cell r="I378">
            <v>138</v>
          </cell>
          <cell r="J378">
            <v>25797.360000000001</v>
          </cell>
          <cell r="K378">
            <v>8356.3700000000008</v>
          </cell>
          <cell r="L378">
            <v>2.2599999999999998</v>
          </cell>
          <cell r="M378">
            <v>0.81</v>
          </cell>
          <cell r="N378">
            <v>2.12</v>
          </cell>
          <cell r="O378">
            <v>1</v>
          </cell>
          <cell r="P378">
            <v>0.60619999999999996</v>
          </cell>
          <cell r="Q378">
            <v>0.52</v>
          </cell>
          <cell r="S378" t="str">
            <v>AP</v>
          </cell>
          <cell r="T378">
            <v>0.77729999999999999</v>
          </cell>
          <cell r="V378" t="str">
            <v>AT</v>
          </cell>
          <cell r="W378">
            <v>0.75670000000000004</v>
          </cell>
          <cell r="X378">
            <v>0.76090000000000002</v>
          </cell>
          <cell r="Y378">
            <v>-1.639999999999997E-2</v>
          </cell>
          <cell r="Z378">
            <v>2.0599999999999952E-2</v>
          </cell>
          <cell r="AA378">
            <v>2.7223470331703383E-2</v>
          </cell>
        </row>
        <row r="379">
          <cell r="A379" t="str">
            <v>921</v>
          </cell>
          <cell r="B379" t="str">
            <v>COMPLICATIONS OF TREATMENT WITHOUT CC/MCC</v>
          </cell>
          <cell r="C379">
            <v>30</v>
          </cell>
          <cell r="D379">
            <v>0</v>
          </cell>
          <cell r="E379">
            <v>22728.95</v>
          </cell>
          <cell r="F379">
            <v>11386.48</v>
          </cell>
          <cell r="G379">
            <v>2.77</v>
          </cell>
          <cell r="I379">
            <v>29</v>
          </cell>
          <cell r="J379">
            <v>21648.86</v>
          </cell>
          <cell r="K379">
            <v>9956.15</v>
          </cell>
          <cell r="L379">
            <v>2.79</v>
          </cell>
          <cell r="M379">
            <v>1.37</v>
          </cell>
          <cell r="N379">
            <v>2.46</v>
          </cell>
          <cell r="O379">
            <v>1</v>
          </cell>
          <cell r="P379">
            <v>0.50870000000000004</v>
          </cell>
          <cell r="Q379">
            <v>0.50070000000000003</v>
          </cell>
          <cell r="S379" t="str">
            <v>A</v>
          </cell>
          <cell r="T379">
            <v>0.74839999999999995</v>
          </cell>
          <cell r="V379" t="str">
            <v>A</v>
          </cell>
          <cell r="W379">
            <v>0.78139999999999998</v>
          </cell>
          <cell r="X379">
            <v>0.73270000000000002</v>
          </cell>
          <cell r="Y379">
            <v>-1.5699999999999936E-2</v>
          </cell>
          <cell r="Z379">
            <v>-3.3000000000000029E-2</v>
          </cell>
          <cell r="AA379">
            <v>-4.2231891476836488E-2</v>
          </cell>
        </row>
        <row r="380">
          <cell r="A380" t="str">
            <v>197</v>
          </cell>
          <cell r="B380" t="str">
            <v>INTERSTITIAL LUNG DISEASE WITH CC</v>
          </cell>
          <cell r="C380">
            <v>7</v>
          </cell>
          <cell r="D380">
            <v>0</v>
          </cell>
          <cell r="E380">
            <v>41053.03</v>
          </cell>
          <cell r="F380">
            <v>17611.71</v>
          </cell>
          <cell r="G380">
            <v>3.43</v>
          </cell>
          <cell r="I380">
            <v>7</v>
          </cell>
          <cell r="J380">
            <v>41053.03</v>
          </cell>
          <cell r="K380">
            <v>17611.71</v>
          </cell>
          <cell r="L380">
            <v>3.6</v>
          </cell>
          <cell r="M380">
            <v>1.5</v>
          </cell>
          <cell r="N380">
            <v>2.8</v>
          </cell>
          <cell r="O380">
            <v>0</v>
          </cell>
          <cell r="P380">
            <v>0.9647</v>
          </cell>
          <cell r="Q380">
            <v>0.93410000000000004</v>
          </cell>
          <cell r="S380" t="str">
            <v>M</v>
          </cell>
          <cell r="T380">
            <v>1.3963000000000001</v>
          </cell>
          <cell r="V380" t="str">
            <v>MP</v>
          </cell>
          <cell r="W380">
            <v>0.94469999999999998</v>
          </cell>
          <cell r="X380">
            <v>1.3669</v>
          </cell>
          <cell r="Y380">
            <v>-2.9400000000000093E-2</v>
          </cell>
          <cell r="Z380">
            <v>0.45160000000000011</v>
          </cell>
          <cell r="AA380">
            <v>0.47803535513919776</v>
          </cell>
        </row>
        <row r="381">
          <cell r="A381" t="str">
            <v>035</v>
          </cell>
          <cell r="B381" t="str">
            <v>CAROTID ARTERY STENT PROCEDURES WITH CC</v>
          </cell>
          <cell r="C381">
            <v>23</v>
          </cell>
          <cell r="D381">
            <v>1</v>
          </cell>
          <cell r="E381">
            <v>74972.210000000006</v>
          </cell>
          <cell r="F381">
            <v>22490.46</v>
          </cell>
          <cell r="G381">
            <v>3.22</v>
          </cell>
          <cell r="I381">
            <v>22</v>
          </cell>
          <cell r="J381">
            <v>72829.84</v>
          </cell>
          <cell r="K381">
            <v>20573</v>
          </cell>
          <cell r="L381">
            <v>3.18</v>
          </cell>
          <cell r="M381">
            <v>3.92</v>
          </cell>
          <cell r="N381">
            <v>2.06</v>
          </cell>
          <cell r="O381">
            <v>1</v>
          </cell>
          <cell r="P381">
            <v>1.7114</v>
          </cell>
          <cell r="Q381">
            <v>1.6843999999999999</v>
          </cell>
          <cell r="S381" t="str">
            <v>A</v>
          </cell>
          <cell r="T381">
            <v>2.5177999999999998</v>
          </cell>
          <cell r="V381" t="str">
            <v>A</v>
          </cell>
          <cell r="W381">
            <v>2.6312000000000002</v>
          </cell>
          <cell r="X381">
            <v>2.4647999999999999</v>
          </cell>
          <cell r="Y381">
            <v>-5.2999999999999936E-2</v>
          </cell>
          <cell r="Z381">
            <v>-0.11340000000000039</v>
          </cell>
          <cell r="AA381">
            <v>-4.3098206141684546E-2</v>
          </cell>
        </row>
        <row r="382">
          <cell r="A382" t="str">
            <v>847</v>
          </cell>
          <cell r="B382" t="str">
            <v>CHEMOTHERAPY WITHOUT ACUTE LEUKEMIA AS SECONDARY DIAGNOSIS WITH CC</v>
          </cell>
          <cell r="C382">
            <v>256</v>
          </cell>
          <cell r="D382">
            <v>0</v>
          </cell>
          <cell r="E382">
            <v>30042.58</v>
          </cell>
          <cell r="F382">
            <v>38761.01</v>
          </cell>
          <cell r="G382">
            <v>3.94</v>
          </cell>
          <cell r="I382">
            <v>254</v>
          </cell>
          <cell r="J382">
            <v>27042.19</v>
          </cell>
          <cell r="K382">
            <v>18995.060000000001</v>
          </cell>
          <cell r="L382">
            <v>3.94</v>
          </cell>
          <cell r="M382">
            <v>1.59</v>
          </cell>
          <cell r="N382">
            <v>3.57</v>
          </cell>
          <cell r="O382">
            <v>1</v>
          </cell>
          <cell r="P382">
            <v>0.63539999999999996</v>
          </cell>
          <cell r="Q382">
            <v>0.63160000000000005</v>
          </cell>
          <cell r="S382" t="str">
            <v>AP</v>
          </cell>
          <cell r="T382">
            <v>0.94410000000000005</v>
          </cell>
          <cell r="V382" t="str">
            <v>A</v>
          </cell>
          <cell r="W382">
            <v>0.97709999999999997</v>
          </cell>
          <cell r="X382">
            <v>0.92420000000000002</v>
          </cell>
          <cell r="Y382">
            <v>-1.9900000000000029E-2</v>
          </cell>
          <cell r="Z382">
            <v>-3.2999999999999918E-2</v>
          </cell>
          <cell r="AA382">
            <v>-3.3773411114522485E-2</v>
          </cell>
        </row>
        <row r="383">
          <cell r="A383" t="str">
            <v>806</v>
          </cell>
          <cell r="B383" t="str">
            <v>VAGINAL DELIVERY WITHOUT STERILIZATION OR D&amp;C WITH CC</v>
          </cell>
          <cell r="C383">
            <v>2275</v>
          </cell>
          <cell r="D383">
            <v>6</v>
          </cell>
          <cell r="E383">
            <v>14873.17</v>
          </cell>
          <cell r="F383">
            <v>8952.15</v>
          </cell>
          <cell r="G383">
            <v>2.5299999999999998</v>
          </cell>
          <cell r="I383">
            <v>2257</v>
          </cell>
          <cell r="J383">
            <v>14399.06</v>
          </cell>
          <cell r="K383">
            <v>6330.7</v>
          </cell>
          <cell r="L383">
            <v>2.4900000000000002</v>
          </cell>
          <cell r="M383">
            <v>1</v>
          </cell>
          <cell r="N383">
            <v>2.2999999999999998</v>
          </cell>
          <cell r="O383">
            <v>1</v>
          </cell>
          <cell r="P383">
            <v>0.33839999999999998</v>
          </cell>
          <cell r="Q383">
            <v>0.37190000000000001</v>
          </cell>
          <cell r="S383" t="str">
            <v>AO</v>
          </cell>
          <cell r="T383">
            <v>0.55589999999999995</v>
          </cell>
          <cell r="V383" t="str">
            <v>AO</v>
          </cell>
          <cell r="W383">
            <v>0.56579999999999997</v>
          </cell>
          <cell r="X383">
            <v>0.54420000000000002</v>
          </cell>
          <cell r="Y383">
            <v>-1.1699999999999933E-2</v>
          </cell>
          <cell r="Z383">
            <v>-9.9000000000000199E-3</v>
          </cell>
          <cell r="AA383">
            <v>-1.7497348886532378E-2</v>
          </cell>
        </row>
        <row r="384">
          <cell r="A384" t="str">
            <v>639</v>
          </cell>
          <cell r="B384" t="str">
            <v>DIABETES WITHOUT CC/MCC</v>
          </cell>
          <cell r="C384">
            <v>327</v>
          </cell>
          <cell r="D384">
            <v>1</v>
          </cell>
          <cell r="E384">
            <v>19976.599999999999</v>
          </cell>
          <cell r="F384">
            <v>10969.4</v>
          </cell>
          <cell r="G384">
            <v>2.33</v>
          </cell>
          <cell r="I384">
            <v>321</v>
          </cell>
          <cell r="J384">
            <v>19168.759999999998</v>
          </cell>
          <cell r="K384">
            <v>9309.3799999999992</v>
          </cell>
          <cell r="L384">
            <v>2.2799999999999998</v>
          </cell>
          <cell r="M384">
            <v>1.19</v>
          </cell>
          <cell r="N384">
            <v>1.99</v>
          </cell>
          <cell r="O384">
            <v>1</v>
          </cell>
          <cell r="P384">
            <v>0.45040000000000002</v>
          </cell>
          <cell r="Q384">
            <v>0.44330000000000003</v>
          </cell>
          <cell r="S384" t="str">
            <v>A</v>
          </cell>
          <cell r="T384">
            <v>0.66259999999999997</v>
          </cell>
          <cell r="V384" t="str">
            <v>A</v>
          </cell>
          <cell r="W384">
            <v>0.69310000000000005</v>
          </cell>
          <cell r="X384">
            <v>0.64870000000000005</v>
          </cell>
          <cell r="Y384">
            <v>-1.3899999999999912E-2</v>
          </cell>
          <cell r="Z384">
            <v>-3.0500000000000083E-2</v>
          </cell>
          <cell r="AA384">
            <v>-4.4005194055691935E-2</v>
          </cell>
        </row>
        <row r="385">
          <cell r="A385" t="str">
            <v>427</v>
          </cell>
          <cell r="B385" t="str">
            <v>MULTIPLE LEVEL COMBINED ANTERIOR AND POSTERIOR SPINAL FUSION EXCEPT CERVICAL WITH CC</v>
          </cell>
          <cell r="C385">
            <v>28</v>
          </cell>
          <cell r="D385">
            <v>1</v>
          </cell>
          <cell r="E385">
            <v>212191.82</v>
          </cell>
          <cell r="F385">
            <v>88309.56</v>
          </cell>
          <cell r="G385">
            <v>8.11</v>
          </cell>
          <cell r="I385">
            <v>27</v>
          </cell>
          <cell r="J385">
            <v>201257.93</v>
          </cell>
          <cell r="K385">
            <v>68847.789999999994</v>
          </cell>
          <cell r="L385">
            <v>6.78</v>
          </cell>
          <cell r="M385">
            <v>9.17</v>
          </cell>
          <cell r="N385">
            <v>4.37</v>
          </cell>
          <cell r="O385">
            <v>1</v>
          </cell>
          <cell r="P385">
            <v>4.7291999999999996</v>
          </cell>
          <cell r="Q385">
            <v>4.6546000000000003</v>
          </cell>
          <cell r="S385" t="str">
            <v>A</v>
          </cell>
          <cell r="T385">
            <v>6.9577</v>
          </cell>
          <cell r="V385" t="str">
            <v>A</v>
          </cell>
          <cell r="W385">
            <v>7.2786</v>
          </cell>
          <cell r="X385">
            <v>6.8110999999999997</v>
          </cell>
          <cell r="Y385">
            <v>-0.14660000000000029</v>
          </cell>
          <cell r="Z385">
            <v>-0.32089999999999996</v>
          </cell>
          <cell r="AA385">
            <v>-4.4088148819827984E-2</v>
          </cell>
        </row>
        <row r="386">
          <cell r="A386" t="str">
            <v>038</v>
          </cell>
          <cell r="B386" t="str">
            <v>EXTRACRANIAL PROCEDURES WITH CC</v>
          </cell>
          <cell r="C386">
            <v>35</v>
          </cell>
          <cell r="D386">
            <v>1</v>
          </cell>
          <cell r="E386">
            <v>80128.84</v>
          </cell>
          <cell r="F386">
            <v>56875.88</v>
          </cell>
          <cell r="G386">
            <v>4.2</v>
          </cell>
          <cell r="I386">
            <v>33</v>
          </cell>
          <cell r="J386">
            <v>70058.38</v>
          </cell>
          <cell r="K386">
            <v>39824.07</v>
          </cell>
          <cell r="L386">
            <v>2.97</v>
          </cell>
          <cell r="M386">
            <v>2.79</v>
          </cell>
          <cell r="N386">
            <v>2.04</v>
          </cell>
          <cell r="O386">
            <v>1</v>
          </cell>
          <cell r="P386">
            <v>1.6462000000000001</v>
          </cell>
          <cell r="Q386">
            <v>1.6202000000000001</v>
          </cell>
          <cell r="S386" t="str">
            <v>A</v>
          </cell>
          <cell r="T386">
            <v>2.4218999999999999</v>
          </cell>
          <cell r="V386" t="str">
            <v>A</v>
          </cell>
          <cell r="W386">
            <v>2.5347</v>
          </cell>
          <cell r="X386">
            <v>2.3708</v>
          </cell>
          <cell r="Y386">
            <v>-5.1099999999999923E-2</v>
          </cell>
          <cell r="Z386">
            <v>-0.11280000000000001</v>
          </cell>
          <cell r="AA386">
            <v>-4.4502307965439705E-2</v>
          </cell>
        </row>
        <row r="387">
          <cell r="A387" t="str">
            <v>280</v>
          </cell>
          <cell r="B387" t="str">
            <v>ACUTE MYOCARDIAL INFARCTION, DISCHARGED ALIVE WITH MCC</v>
          </cell>
          <cell r="C387">
            <v>530</v>
          </cell>
          <cell r="D387">
            <v>58</v>
          </cell>
          <cell r="E387">
            <v>54161.69</v>
          </cell>
          <cell r="F387">
            <v>49903.4</v>
          </cell>
          <cell r="G387">
            <v>5.82</v>
          </cell>
          <cell r="I387">
            <v>520</v>
          </cell>
          <cell r="J387">
            <v>49275.32</v>
          </cell>
          <cell r="K387">
            <v>33127.22</v>
          </cell>
          <cell r="L387">
            <v>5.35</v>
          </cell>
          <cell r="M387">
            <v>4</v>
          </cell>
          <cell r="N387">
            <v>4.26</v>
          </cell>
          <cell r="O387">
            <v>1</v>
          </cell>
          <cell r="P387">
            <v>1.1578999999999999</v>
          </cell>
          <cell r="Q387">
            <v>1.1395999999999999</v>
          </cell>
          <cell r="S387" t="str">
            <v>A</v>
          </cell>
          <cell r="T387">
            <v>1.7035</v>
          </cell>
          <cell r="V387" t="str">
            <v>A</v>
          </cell>
          <cell r="W387">
            <v>1.7828999999999999</v>
          </cell>
          <cell r="X387">
            <v>1.6676</v>
          </cell>
          <cell r="Y387">
            <v>-3.5900000000000043E-2</v>
          </cell>
          <cell r="Z387">
            <v>-7.9399999999999915E-2</v>
          </cell>
          <cell r="AA387">
            <v>-4.4534185876942016E-2</v>
          </cell>
        </row>
        <row r="388">
          <cell r="A388" t="str">
            <v>472</v>
          </cell>
          <cell r="B388" t="str">
            <v>CERVICAL SPINAL FUSION WITH CC</v>
          </cell>
          <cell r="C388">
            <v>107</v>
          </cell>
          <cell r="D388">
            <v>7</v>
          </cell>
          <cell r="E388">
            <v>108582.08</v>
          </cell>
          <cell r="F388">
            <v>44813.79</v>
          </cell>
          <cell r="G388">
            <v>3.82</v>
          </cell>
          <cell r="I388">
            <v>104</v>
          </cell>
          <cell r="J388">
            <v>104547.04</v>
          </cell>
          <cell r="K388">
            <v>38538.32</v>
          </cell>
          <cell r="L388">
            <v>3.38</v>
          </cell>
          <cell r="M388">
            <v>2.86</v>
          </cell>
          <cell r="N388">
            <v>2.48</v>
          </cell>
          <cell r="O388">
            <v>1</v>
          </cell>
          <cell r="P388">
            <v>2.4567000000000001</v>
          </cell>
          <cell r="Q388">
            <v>2.4178999999999999</v>
          </cell>
          <cell r="S388" t="str">
            <v>A</v>
          </cell>
          <cell r="T388">
            <v>3.6143000000000001</v>
          </cell>
          <cell r="V388" t="str">
            <v>A</v>
          </cell>
          <cell r="W388">
            <v>3.7841999999999998</v>
          </cell>
          <cell r="X388">
            <v>3.5381</v>
          </cell>
          <cell r="Y388">
            <v>-7.6200000000000045E-2</v>
          </cell>
          <cell r="Z388">
            <v>-0.16989999999999972</v>
          </cell>
          <cell r="AA388">
            <v>-4.4897204164684672E-2</v>
          </cell>
        </row>
        <row r="389">
          <cell r="A389" t="str">
            <v>989</v>
          </cell>
          <cell r="B389" t="str">
            <v>NON-EXTENSIVE O.R. PROCEDURES UNRELATED TO PRINCIPAL DIAGNOSIS WITHOUT CC/MCC</v>
          </cell>
          <cell r="C389">
            <v>18</v>
          </cell>
          <cell r="D389">
            <v>0</v>
          </cell>
          <cell r="E389">
            <v>48572.23</v>
          </cell>
          <cell r="F389">
            <v>25247.33</v>
          </cell>
          <cell r="G389">
            <v>3.5</v>
          </cell>
          <cell r="I389">
            <v>16</v>
          </cell>
          <cell r="J389">
            <v>42043.62</v>
          </cell>
          <cell r="K389">
            <v>18256.5</v>
          </cell>
          <cell r="L389">
            <v>3.69</v>
          </cell>
          <cell r="M389">
            <v>2.71</v>
          </cell>
          <cell r="N389">
            <v>3.06</v>
          </cell>
          <cell r="O389">
            <v>1</v>
          </cell>
          <cell r="P389">
            <v>0.98799999999999999</v>
          </cell>
          <cell r="Q389">
            <v>0.97240000000000004</v>
          </cell>
          <cell r="S389" t="str">
            <v>A</v>
          </cell>
          <cell r="T389">
            <v>1.4535</v>
          </cell>
          <cell r="V389" t="str">
            <v>A</v>
          </cell>
          <cell r="W389">
            <v>1.5219</v>
          </cell>
          <cell r="X389">
            <v>1.4229000000000001</v>
          </cell>
          <cell r="Y389">
            <v>-3.0599999999999961E-2</v>
          </cell>
          <cell r="Z389">
            <v>-6.8400000000000016E-2</v>
          </cell>
          <cell r="AA389">
            <v>-4.4943820224719114E-2</v>
          </cell>
        </row>
        <row r="390">
          <cell r="A390" t="str">
            <v>799</v>
          </cell>
          <cell r="B390" t="str">
            <v>SPLENIC PROCEDURES WITH MCC</v>
          </cell>
          <cell r="C390">
            <v>23</v>
          </cell>
          <cell r="D390">
            <v>0</v>
          </cell>
          <cell r="E390">
            <v>125766.45</v>
          </cell>
          <cell r="F390">
            <v>120411.93</v>
          </cell>
          <cell r="G390">
            <v>6.91</v>
          </cell>
          <cell r="I390">
            <v>22</v>
          </cell>
          <cell r="J390">
            <v>101623.88</v>
          </cell>
          <cell r="K390">
            <v>41859.410000000003</v>
          </cell>
          <cell r="L390">
            <v>5.64</v>
          </cell>
          <cell r="M390">
            <v>2.6</v>
          </cell>
          <cell r="N390">
            <v>5.12</v>
          </cell>
          <cell r="O390">
            <v>1</v>
          </cell>
          <cell r="P390">
            <v>2.3879999999999999</v>
          </cell>
          <cell r="Q390">
            <v>2.7633000000000001</v>
          </cell>
          <cell r="S390" t="str">
            <v>AP</v>
          </cell>
          <cell r="T390">
            <v>4.1306000000000003</v>
          </cell>
          <cell r="V390" t="str">
            <v>AP</v>
          </cell>
          <cell r="W390">
            <v>4.2289000000000003</v>
          </cell>
          <cell r="X390">
            <v>4.0434999999999999</v>
          </cell>
          <cell r="Y390">
            <v>-8.7100000000000399E-2</v>
          </cell>
          <cell r="Z390">
            <v>-9.8300000000000054E-2</v>
          </cell>
          <cell r="AA390">
            <v>-2.324481543663838E-2</v>
          </cell>
        </row>
        <row r="391">
          <cell r="A391" t="str">
            <v>478</v>
          </cell>
          <cell r="B391" t="str">
            <v>BIOPSIES OF MUSCULOSKELETAL SYSTEM AND CONNECTIVE TISSUE WITH CC</v>
          </cell>
          <cell r="C391">
            <v>73</v>
          </cell>
          <cell r="D391">
            <v>3</v>
          </cell>
          <cell r="E391">
            <v>70059.039999999994</v>
          </cell>
          <cell r="F391">
            <v>51022.82</v>
          </cell>
          <cell r="G391">
            <v>7.74</v>
          </cell>
          <cell r="I391">
            <v>72</v>
          </cell>
          <cell r="J391">
            <v>66454.990000000005</v>
          </cell>
          <cell r="K391">
            <v>41125.1</v>
          </cell>
          <cell r="L391">
            <v>7.56</v>
          </cell>
          <cell r="M391">
            <v>7.34</v>
          </cell>
          <cell r="N391">
            <v>5.72</v>
          </cell>
          <cell r="O391">
            <v>1</v>
          </cell>
          <cell r="P391">
            <v>1.5616000000000001</v>
          </cell>
          <cell r="Q391">
            <v>1.5369999999999999</v>
          </cell>
          <cell r="S391" t="str">
            <v>A</v>
          </cell>
          <cell r="T391">
            <v>2.2974999999999999</v>
          </cell>
          <cell r="V391" t="str">
            <v>A</v>
          </cell>
          <cell r="W391">
            <v>2.4064999999999999</v>
          </cell>
          <cell r="X391">
            <v>2.2490999999999999</v>
          </cell>
          <cell r="Y391">
            <v>-4.8399999999999999E-2</v>
          </cell>
          <cell r="Z391">
            <v>-0.10899999999999999</v>
          </cell>
          <cell r="AA391">
            <v>-4.529399542904633E-2</v>
          </cell>
        </row>
        <row r="392">
          <cell r="A392" t="str">
            <v>204</v>
          </cell>
          <cell r="B392" t="str">
            <v>RESPIRATORY SIGNS AND SYMPTOMS</v>
          </cell>
          <cell r="C392">
            <v>87</v>
          </cell>
          <cell r="D392">
            <v>0</v>
          </cell>
          <cell r="E392">
            <v>19573.689999999999</v>
          </cell>
          <cell r="F392">
            <v>17898.419999999998</v>
          </cell>
          <cell r="G392">
            <v>2.4</v>
          </cell>
          <cell r="I392">
            <v>85</v>
          </cell>
          <cell r="J392">
            <v>17779.759999999998</v>
          </cell>
          <cell r="K392">
            <v>13468.5</v>
          </cell>
          <cell r="L392">
            <v>2.27</v>
          </cell>
          <cell r="M392">
            <v>1.48</v>
          </cell>
          <cell r="N392">
            <v>1.89</v>
          </cell>
          <cell r="O392">
            <v>1</v>
          </cell>
          <cell r="P392">
            <v>0.4178</v>
          </cell>
          <cell r="Q392">
            <v>0.41120000000000001</v>
          </cell>
          <cell r="S392" t="str">
            <v>A</v>
          </cell>
          <cell r="T392">
            <v>0.61470000000000002</v>
          </cell>
          <cell r="V392" t="str">
            <v>A</v>
          </cell>
          <cell r="W392">
            <v>0.64390000000000003</v>
          </cell>
          <cell r="X392">
            <v>0.60170000000000001</v>
          </cell>
          <cell r="Y392">
            <v>-1.3000000000000012E-2</v>
          </cell>
          <cell r="Z392">
            <v>-2.9200000000000004E-2</v>
          </cell>
          <cell r="AA392">
            <v>-4.5348656623699336E-2</v>
          </cell>
        </row>
        <row r="393">
          <cell r="A393" t="str">
            <v>147</v>
          </cell>
          <cell r="B393" t="str">
            <v>EAR, NOSE, MOUTH AND THROAT MALIGNANCY WITH CC</v>
          </cell>
          <cell r="C393">
            <v>10</v>
          </cell>
          <cell r="D393">
            <v>0</v>
          </cell>
          <cell r="E393">
            <v>35667.18</v>
          </cell>
          <cell r="F393">
            <v>13672.23</v>
          </cell>
          <cell r="G393">
            <v>5.7</v>
          </cell>
          <cell r="I393">
            <v>10</v>
          </cell>
          <cell r="J393">
            <v>35667.18</v>
          </cell>
          <cell r="K393">
            <v>13672.23</v>
          </cell>
          <cell r="L393">
            <v>5.7</v>
          </cell>
          <cell r="M393">
            <v>4.43</v>
          </cell>
          <cell r="N393">
            <v>4.26</v>
          </cell>
          <cell r="O393">
            <v>1</v>
          </cell>
          <cell r="P393">
            <v>0.83809999999999996</v>
          </cell>
          <cell r="Q393">
            <v>0.87460000000000004</v>
          </cell>
          <cell r="S393" t="str">
            <v>AO</v>
          </cell>
          <cell r="T393">
            <v>1.3073999999999999</v>
          </cell>
          <cell r="V393" t="str">
            <v>A</v>
          </cell>
          <cell r="W393">
            <v>1.2927</v>
          </cell>
          <cell r="X393">
            <v>1.2798</v>
          </cell>
          <cell r="Y393">
            <v>-2.7599999999999847E-2</v>
          </cell>
          <cell r="Z393">
            <v>1.4699999999999935E-2</v>
          </cell>
          <cell r="AA393">
            <v>1.1371547922951912E-2</v>
          </cell>
        </row>
        <row r="394">
          <cell r="A394" t="str">
            <v>659</v>
          </cell>
          <cell r="B394" t="str">
            <v>KIDNEY AND URETER PROCEDURES FOR NON-NEOPLASM WITH MCC</v>
          </cell>
          <cell r="C394">
            <v>62</v>
          </cell>
          <cell r="D394">
            <v>2</v>
          </cell>
          <cell r="E394">
            <v>84826.16</v>
          </cell>
          <cell r="F394">
            <v>80630.39</v>
          </cell>
          <cell r="G394">
            <v>8.24</v>
          </cell>
          <cell r="I394">
            <v>60</v>
          </cell>
          <cell r="J394">
            <v>73603.820000000007</v>
          </cell>
          <cell r="K394">
            <v>51982.74</v>
          </cell>
          <cell r="L394">
            <v>7.08</v>
          </cell>
          <cell r="M394">
            <v>6.91</v>
          </cell>
          <cell r="N394">
            <v>5.09</v>
          </cell>
          <cell r="O394">
            <v>1</v>
          </cell>
          <cell r="P394">
            <v>1.7296</v>
          </cell>
          <cell r="Q394">
            <v>1.7022999999999999</v>
          </cell>
          <cell r="S394" t="str">
            <v>A</v>
          </cell>
          <cell r="T394">
            <v>2.5446</v>
          </cell>
          <cell r="V394" t="str">
            <v>A</v>
          </cell>
          <cell r="W394">
            <v>2.6684000000000001</v>
          </cell>
          <cell r="X394">
            <v>2.4910000000000001</v>
          </cell>
          <cell r="Y394">
            <v>-5.359999999999987E-2</v>
          </cell>
          <cell r="Z394">
            <v>-0.12380000000000013</v>
          </cell>
          <cell r="AA394">
            <v>-4.6394843351821362E-2</v>
          </cell>
        </row>
        <row r="395">
          <cell r="A395" t="str">
            <v>645</v>
          </cell>
          <cell r="B395" t="str">
            <v>ENDOCRINE DISORDERS WITHOUT CC/MCC</v>
          </cell>
          <cell r="C395">
            <v>21</v>
          </cell>
          <cell r="D395">
            <v>1</v>
          </cell>
          <cell r="E395">
            <v>30618.85</v>
          </cell>
          <cell r="F395">
            <v>31084.080000000002</v>
          </cell>
          <cell r="G395">
            <v>4.1399999999999997</v>
          </cell>
          <cell r="I395">
            <v>20</v>
          </cell>
          <cell r="J395">
            <v>24459.62</v>
          </cell>
          <cell r="K395">
            <v>14760.55</v>
          </cell>
          <cell r="L395">
            <v>3.1</v>
          </cell>
          <cell r="M395">
            <v>1.7</v>
          </cell>
          <cell r="N395">
            <v>2.63</v>
          </cell>
          <cell r="O395">
            <v>1</v>
          </cell>
          <cell r="P395">
            <v>0.57479999999999998</v>
          </cell>
          <cell r="Q395">
            <v>0.56569999999999998</v>
          </cell>
          <cell r="S395" t="str">
            <v>A</v>
          </cell>
          <cell r="T395">
            <v>0.84560000000000002</v>
          </cell>
          <cell r="V395" t="str">
            <v>A</v>
          </cell>
          <cell r="W395">
            <v>0.88719999999999999</v>
          </cell>
          <cell r="X395">
            <v>0.82779999999999998</v>
          </cell>
          <cell r="Y395">
            <v>-1.7800000000000038E-2</v>
          </cell>
          <cell r="Z395">
            <v>-4.159999999999997E-2</v>
          </cell>
          <cell r="AA395">
            <v>-4.688908926961223E-2</v>
          </cell>
        </row>
        <row r="396">
          <cell r="A396" t="str">
            <v>233</v>
          </cell>
          <cell r="B396" t="str">
            <v>CORONARY BYPASS WITH CARDIAC CATHETERIZATION OR OPEN ABLATION WITH MCC</v>
          </cell>
          <cell r="C396">
            <v>84</v>
          </cell>
          <cell r="D396">
            <v>5</v>
          </cell>
          <cell r="E396">
            <v>246117.65</v>
          </cell>
          <cell r="F396">
            <v>97405.45</v>
          </cell>
          <cell r="G396">
            <v>11.36</v>
          </cell>
          <cell r="I396">
            <v>84</v>
          </cell>
          <cell r="J396">
            <v>246117.65</v>
          </cell>
          <cell r="K396">
            <v>97405.45</v>
          </cell>
          <cell r="L396">
            <v>11.36</v>
          </cell>
          <cell r="M396">
            <v>3.69</v>
          </cell>
          <cell r="N396">
            <v>10.77</v>
          </cell>
          <cell r="O396">
            <v>1</v>
          </cell>
          <cell r="P396">
            <v>5.7832999999999997</v>
          </cell>
          <cell r="Q396">
            <v>7.4341999999999997</v>
          </cell>
          <cell r="S396" t="str">
            <v>AP</v>
          </cell>
          <cell r="T396">
            <v>11.1126</v>
          </cell>
          <cell r="V396" t="str">
            <v>A</v>
          </cell>
          <cell r="W396">
            <v>8.8748000000000005</v>
          </cell>
          <cell r="X396">
            <v>10.878500000000001</v>
          </cell>
          <cell r="Y396">
            <v>-0.23409999999999975</v>
          </cell>
          <cell r="Z396">
            <v>2.2378</v>
          </cell>
          <cell r="AA396">
            <v>0.25215216117546307</v>
          </cell>
        </row>
        <row r="397">
          <cell r="A397" t="str">
            <v>025</v>
          </cell>
          <cell r="B397" t="str">
            <v>CRANIOTOMY AND ENDOVASCULAR INTRACRANIAL PROCEDURES WITH MCC</v>
          </cell>
          <cell r="C397">
            <v>152</v>
          </cell>
          <cell r="D397">
            <v>32</v>
          </cell>
          <cell r="E397">
            <v>168198.59</v>
          </cell>
          <cell r="F397">
            <v>131224.53</v>
          </cell>
          <cell r="G397">
            <v>10.14</v>
          </cell>
          <cell r="I397">
            <v>151</v>
          </cell>
          <cell r="J397">
            <v>160148.47</v>
          </cell>
          <cell r="K397">
            <v>86508</v>
          </cell>
          <cell r="L397">
            <v>9.11</v>
          </cell>
          <cell r="M397">
            <v>8.8800000000000008</v>
          </cell>
          <cell r="N397">
            <v>6.28</v>
          </cell>
          <cell r="O397">
            <v>1</v>
          </cell>
          <cell r="P397">
            <v>3.7631999999999999</v>
          </cell>
          <cell r="Q397">
            <v>3.7038000000000002</v>
          </cell>
          <cell r="S397" t="str">
            <v>A</v>
          </cell>
          <cell r="T397">
            <v>5.5364000000000004</v>
          </cell>
          <cell r="V397" t="str">
            <v>A</v>
          </cell>
          <cell r="W397">
            <v>5.4992999999999999</v>
          </cell>
          <cell r="X397">
            <v>5.4198000000000004</v>
          </cell>
          <cell r="Y397">
            <v>-0.11660000000000004</v>
          </cell>
          <cell r="Z397">
            <v>3.7100000000000577E-2</v>
          </cell>
          <cell r="AA397">
            <v>6.7463131671304669E-3</v>
          </cell>
        </row>
        <row r="398">
          <cell r="A398" t="str">
            <v>398</v>
          </cell>
          <cell r="B398" t="str">
            <v>APPENDIX PROCEDURES WITH CC</v>
          </cell>
          <cell r="C398">
            <v>97</v>
          </cell>
          <cell r="D398">
            <v>0</v>
          </cell>
          <cell r="E398">
            <v>55076.84</v>
          </cell>
          <cell r="F398">
            <v>34608.28</v>
          </cell>
          <cell r="G398">
            <v>3.78</v>
          </cell>
          <cell r="I398">
            <v>95</v>
          </cell>
          <cell r="J398">
            <v>51384.47</v>
          </cell>
          <cell r="K398">
            <v>22364.48</v>
          </cell>
          <cell r="L398">
            <v>3.44</v>
          </cell>
          <cell r="M398">
            <v>2.59</v>
          </cell>
          <cell r="N398">
            <v>2.64</v>
          </cell>
          <cell r="O398">
            <v>1</v>
          </cell>
          <cell r="P398">
            <v>1.2074</v>
          </cell>
          <cell r="Q398">
            <v>1.1883999999999999</v>
          </cell>
          <cell r="S398" t="str">
            <v>A</v>
          </cell>
          <cell r="T398">
            <v>1.7764</v>
          </cell>
          <cell r="V398" t="str">
            <v>A</v>
          </cell>
          <cell r="W398">
            <v>1.8649</v>
          </cell>
          <cell r="X398">
            <v>1.7390000000000001</v>
          </cell>
          <cell r="Y398">
            <v>-3.7399999999999878E-2</v>
          </cell>
          <cell r="Z398">
            <v>-8.8500000000000023E-2</v>
          </cell>
          <cell r="AA398">
            <v>-4.7455627647595054E-2</v>
          </cell>
        </row>
        <row r="399">
          <cell r="A399" t="str">
            <v>831</v>
          </cell>
          <cell r="B399" t="str">
            <v>OTHER ANTEPARTUM DIAGNOSES WITHOUT O.R. PROCEDURES WITH MCC</v>
          </cell>
          <cell r="C399">
            <v>121</v>
          </cell>
          <cell r="D399">
            <v>10</v>
          </cell>
          <cell r="E399">
            <v>27104.7</v>
          </cell>
          <cell r="F399">
            <v>25069.72</v>
          </cell>
          <cell r="G399">
            <v>4.71</v>
          </cell>
          <cell r="I399">
            <v>118</v>
          </cell>
          <cell r="J399">
            <v>24210.11</v>
          </cell>
          <cell r="K399">
            <v>17317.18</v>
          </cell>
          <cell r="L399">
            <v>3.88</v>
          </cell>
          <cell r="M399">
            <v>3.82</v>
          </cell>
          <cell r="N399">
            <v>2.94</v>
          </cell>
          <cell r="O399">
            <v>1</v>
          </cell>
          <cell r="P399">
            <v>0.56889999999999996</v>
          </cell>
          <cell r="Q399">
            <v>0.55989999999999995</v>
          </cell>
          <cell r="S399" t="str">
            <v>A</v>
          </cell>
          <cell r="T399">
            <v>0.83689999999999998</v>
          </cell>
          <cell r="V399" t="str">
            <v>A</v>
          </cell>
          <cell r="W399">
            <v>0.87960000000000005</v>
          </cell>
          <cell r="X399">
            <v>0.81930000000000003</v>
          </cell>
          <cell r="Y399">
            <v>-1.7599999999999949E-2</v>
          </cell>
          <cell r="Z399">
            <v>-4.2700000000000071E-2</v>
          </cell>
          <cell r="AA399">
            <v>-4.8544793087767248E-2</v>
          </cell>
        </row>
        <row r="400">
          <cell r="A400" t="str">
            <v>805</v>
          </cell>
          <cell r="B400" t="str">
            <v>VAGINAL DELIVERY WITHOUT STERILIZATION OR D&amp;C WITH MCC</v>
          </cell>
          <cell r="C400">
            <v>405</v>
          </cell>
          <cell r="D400">
            <v>3</v>
          </cell>
          <cell r="E400">
            <v>17440.47</v>
          </cell>
          <cell r="F400">
            <v>14369.53</v>
          </cell>
          <cell r="G400">
            <v>2.97</v>
          </cell>
          <cell r="I400">
            <v>396</v>
          </cell>
          <cell r="J400">
            <v>15698.58</v>
          </cell>
          <cell r="K400">
            <v>8111.32</v>
          </cell>
          <cell r="L400">
            <v>2.62</v>
          </cell>
          <cell r="M400">
            <v>1.31</v>
          </cell>
          <cell r="N400">
            <v>2.37</v>
          </cell>
          <cell r="O400">
            <v>1</v>
          </cell>
          <cell r="P400">
            <v>0.36890000000000001</v>
          </cell>
          <cell r="Q400">
            <v>0.64829999999999999</v>
          </cell>
          <cell r="S400" t="str">
            <v>AO</v>
          </cell>
          <cell r="T400">
            <v>0.96909999999999996</v>
          </cell>
          <cell r="V400" t="str">
            <v>AO</v>
          </cell>
          <cell r="W400">
            <v>0.99550000000000005</v>
          </cell>
          <cell r="X400">
            <v>0.94869999999999999</v>
          </cell>
          <cell r="Y400">
            <v>-2.0399999999999974E-2</v>
          </cell>
          <cell r="Z400">
            <v>-2.640000000000009E-2</v>
          </cell>
          <cell r="AA400">
            <v>-2.6519337016574676E-2</v>
          </cell>
        </row>
        <row r="401">
          <cell r="A401" t="str">
            <v>832</v>
          </cell>
          <cell r="B401" t="str">
            <v>OTHER ANTEPARTUM DIAGNOSES WITHOUT O.R. PROCEDURES WITH CC</v>
          </cell>
          <cell r="C401">
            <v>295</v>
          </cell>
          <cell r="D401">
            <v>13</v>
          </cell>
          <cell r="E401">
            <v>20118.5</v>
          </cell>
          <cell r="F401">
            <v>20422.54</v>
          </cell>
          <cell r="G401">
            <v>3.42</v>
          </cell>
          <cell r="I401">
            <v>292</v>
          </cell>
          <cell r="J401">
            <v>18422.490000000002</v>
          </cell>
          <cell r="K401">
            <v>11284.53</v>
          </cell>
          <cell r="L401">
            <v>3.11</v>
          </cell>
          <cell r="M401">
            <v>2.4300000000000002</v>
          </cell>
          <cell r="N401">
            <v>2.4700000000000002</v>
          </cell>
          <cell r="O401">
            <v>1</v>
          </cell>
          <cell r="P401">
            <v>0.43290000000000001</v>
          </cell>
          <cell r="Q401">
            <v>0.42609999999999998</v>
          </cell>
          <cell r="S401" t="str">
            <v>A</v>
          </cell>
          <cell r="T401">
            <v>0.63690000000000002</v>
          </cell>
          <cell r="V401" t="str">
            <v>A</v>
          </cell>
          <cell r="W401">
            <v>0.66959999999999997</v>
          </cell>
          <cell r="X401">
            <v>0.62350000000000005</v>
          </cell>
          <cell r="Y401">
            <v>-1.3399999999999967E-2</v>
          </cell>
          <cell r="Z401">
            <v>-3.2699999999999951E-2</v>
          </cell>
          <cell r="AA401">
            <v>-4.88351254480286E-2</v>
          </cell>
        </row>
        <row r="402">
          <cell r="A402" t="str">
            <v>435</v>
          </cell>
          <cell r="B402" t="str">
            <v>MALIGNANCY OF HEPATOBILIARY SYSTEM OR PANCREAS WITH MCC</v>
          </cell>
          <cell r="C402">
            <v>61</v>
          </cell>
          <cell r="D402">
            <v>3</v>
          </cell>
          <cell r="E402">
            <v>61510.75</v>
          </cell>
          <cell r="F402">
            <v>42880.89</v>
          </cell>
          <cell r="G402">
            <v>7.39</v>
          </cell>
          <cell r="I402">
            <v>60</v>
          </cell>
          <cell r="J402">
            <v>58701.46</v>
          </cell>
          <cell r="K402">
            <v>37255.83</v>
          </cell>
          <cell r="L402">
            <v>6.13</v>
          </cell>
          <cell r="M402">
            <v>4.16</v>
          </cell>
          <cell r="N402">
            <v>4.76</v>
          </cell>
          <cell r="O402">
            <v>1</v>
          </cell>
          <cell r="P402">
            <v>1.3794</v>
          </cell>
          <cell r="Q402">
            <v>1.3575999999999999</v>
          </cell>
          <cell r="S402" t="str">
            <v>A</v>
          </cell>
          <cell r="T402">
            <v>2.0293000000000001</v>
          </cell>
          <cell r="V402" t="str">
            <v>A</v>
          </cell>
          <cell r="W402">
            <v>2.1355</v>
          </cell>
          <cell r="X402">
            <v>1.9865999999999999</v>
          </cell>
          <cell r="Y402">
            <v>-4.2700000000000182E-2</v>
          </cell>
          <cell r="Z402">
            <v>-0.10619999999999985</v>
          </cell>
          <cell r="AA402">
            <v>-4.9730742214937881E-2</v>
          </cell>
        </row>
        <row r="403">
          <cell r="A403" t="str">
            <v>885</v>
          </cell>
          <cell r="B403" t="str">
            <v>PSYCHOSES</v>
          </cell>
          <cell r="C403">
            <v>1145</v>
          </cell>
          <cell r="D403">
            <v>62</v>
          </cell>
          <cell r="E403">
            <v>19421.64</v>
          </cell>
          <cell r="F403">
            <v>15582.36</v>
          </cell>
          <cell r="G403">
            <v>6.87</v>
          </cell>
          <cell r="I403">
            <v>1123</v>
          </cell>
          <cell r="J403">
            <v>17932.439999999999</v>
          </cell>
          <cell r="K403">
            <v>10469.790000000001</v>
          </cell>
          <cell r="L403">
            <v>6.44</v>
          </cell>
          <cell r="M403">
            <v>3.7</v>
          </cell>
          <cell r="N403">
            <v>5.52</v>
          </cell>
          <cell r="O403">
            <v>1</v>
          </cell>
          <cell r="P403">
            <v>0.4214</v>
          </cell>
          <cell r="Q403">
            <v>0.4148</v>
          </cell>
          <cell r="S403" t="str">
            <v>A</v>
          </cell>
          <cell r="T403">
            <v>0.62</v>
          </cell>
          <cell r="V403" t="str">
            <v>A</v>
          </cell>
          <cell r="W403">
            <v>0.65239999999999998</v>
          </cell>
          <cell r="X403">
            <v>0.60699999999999998</v>
          </cell>
          <cell r="Y403">
            <v>-1.3000000000000012E-2</v>
          </cell>
          <cell r="Z403">
            <v>-3.2399999999999984E-2</v>
          </cell>
          <cell r="AA403">
            <v>-4.9662783568362942E-2</v>
          </cell>
        </row>
        <row r="404">
          <cell r="A404" t="str">
            <v>868</v>
          </cell>
          <cell r="B404" t="str">
            <v>OTHER INFECTIOUS AND PARASITIC DISEASES DIAGNOSES WITH CC</v>
          </cell>
          <cell r="C404">
            <v>53</v>
          </cell>
          <cell r="D404">
            <v>1</v>
          </cell>
          <cell r="E404">
            <v>34854.559999999998</v>
          </cell>
          <cell r="F404">
            <v>29623.37</v>
          </cell>
          <cell r="G404">
            <v>4.43</v>
          </cell>
          <cell r="I404">
            <v>51</v>
          </cell>
          <cell r="J404">
            <v>30376.79</v>
          </cell>
          <cell r="K404">
            <v>19099.5</v>
          </cell>
          <cell r="L404">
            <v>4.18</v>
          </cell>
          <cell r="M404">
            <v>2.89</v>
          </cell>
          <cell r="N404">
            <v>3.38</v>
          </cell>
          <cell r="O404">
            <v>1</v>
          </cell>
          <cell r="P404">
            <v>0.71379999999999999</v>
          </cell>
          <cell r="Q404">
            <v>0.70250000000000001</v>
          </cell>
          <cell r="S404" t="str">
            <v>A</v>
          </cell>
          <cell r="T404">
            <v>1.0501</v>
          </cell>
          <cell r="V404" t="str">
            <v>A</v>
          </cell>
          <cell r="W404">
            <v>1.1056999999999999</v>
          </cell>
          <cell r="X404">
            <v>1.028</v>
          </cell>
          <cell r="Y404">
            <v>-2.2100000000000009E-2</v>
          </cell>
          <cell r="Z404">
            <v>-5.5599999999999872E-2</v>
          </cell>
          <cell r="AA404">
            <v>-5.0284887401645904E-2</v>
          </cell>
        </row>
        <row r="405">
          <cell r="A405" t="str">
            <v>087</v>
          </cell>
          <cell r="B405" t="str">
            <v>TRAUMATIC STUPOR AND COMA &lt;1 HOUR WITHOUT CC/MCC</v>
          </cell>
          <cell r="C405">
            <v>29</v>
          </cell>
          <cell r="D405">
            <v>0</v>
          </cell>
          <cell r="E405">
            <v>24985.38</v>
          </cell>
          <cell r="F405">
            <v>13672.74</v>
          </cell>
          <cell r="G405">
            <v>1.86</v>
          </cell>
          <cell r="I405">
            <v>27</v>
          </cell>
          <cell r="J405">
            <v>22557.84</v>
          </cell>
          <cell r="K405">
            <v>10675.97</v>
          </cell>
          <cell r="L405">
            <v>1.67</v>
          </cell>
          <cell r="M405">
            <v>0.82</v>
          </cell>
          <cell r="N405">
            <v>1.5</v>
          </cell>
          <cell r="O405">
            <v>1</v>
          </cell>
          <cell r="P405">
            <v>0.53010000000000002</v>
          </cell>
          <cell r="Q405">
            <v>0.52170000000000005</v>
          </cell>
          <cell r="S405" t="str">
            <v>A</v>
          </cell>
          <cell r="T405">
            <v>0.77980000000000005</v>
          </cell>
          <cell r="V405" t="str">
            <v>A</v>
          </cell>
          <cell r="W405">
            <v>0.82120000000000004</v>
          </cell>
          <cell r="X405">
            <v>0.76339999999999997</v>
          </cell>
          <cell r="Y405">
            <v>-1.6400000000000081E-2</v>
          </cell>
          <cell r="Z405">
            <v>-4.1399999999999992E-2</v>
          </cell>
          <cell r="AA405">
            <v>-5.0414028251339491E-2</v>
          </cell>
        </row>
        <row r="406">
          <cell r="A406" t="str">
            <v>274</v>
          </cell>
          <cell r="B406" t="str">
            <v>PERCUTANEOUS AND OTHER INTRACARDIAC PROCEDURES WITHOUT MCC</v>
          </cell>
          <cell r="C406">
            <v>64</v>
          </cell>
          <cell r="D406">
            <v>1</v>
          </cell>
          <cell r="E406">
            <v>133866.79</v>
          </cell>
          <cell r="F406">
            <v>67036.14</v>
          </cell>
          <cell r="G406">
            <v>3.22</v>
          </cell>
          <cell r="I406">
            <v>63</v>
          </cell>
          <cell r="J406">
            <v>129815.88</v>
          </cell>
          <cell r="K406">
            <v>59286.94</v>
          </cell>
          <cell r="L406">
            <v>3.22</v>
          </cell>
          <cell r="M406">
            <v>2.0299999999999998</v>
          </cell>
          <cell r="N406">
            <v>2.57</v>
          </cell>
          <cell r="O406">
            <v>1</v>
          </cell>
          <cell r="P406">
            <v>3.0503999999999998</v>
          </cell>
          <cell r="Q406">
            <v>3.0023</v>
          </cell>
          <cell r="S406" t="str">
            <v>A</v>
          </cell>
          <cell r="T406">
            <v>4.4878</v>
          </cell>
          <cell r="V406" t="str">
            <v>A</v>
          </cell>
          <cell r="W406">
            <v>4.7285000000000004</v>
          </cell>
          <cell r="X406">
            <v>4.3933</v>
          </cell>
          <cell r="Y406">
            <v>-9.4500000000000028E-2</v>
          </cell>
          <cell r="Z406">
            <v>-0.24070000000000036</v>
          </cell>
          <cell r="AA406">
            <v>-5.0904092206830988E-2</v>
          </cell>
        </row>
        <row r="407">
          <cell r="A407" t="str">
            <v>850</v>
          </cell>
          <cell r="B407" t="str">
            <v>ACUTE LEUKEMIA WITH OTHER PROCEDURES</v>
          </cell>
          <cell r="C407">
            <v>6</v>
          </cell>
          <cell r="D407">
            <v>0</v>
          </cell>
          <cell r="E407">
            <v>240424.37</v>
          </cell>
          <cell r="F407">
            <v>162916.70000000001</v>
          </cell>
          <cell r="G407">
            <v>20.83</v>
          </cell>
          <cell r="I407">
            <v>6</v>
          </cell>
          <cell r="J407">
            <v>240424.37</v>
          </cell>
          <cell r="K407">
            <v>162916.70000000001</v>
          </cell>
          <cell r="L407">
            <v>23.2</v>
          </cell>
          <cell r="M407">
            <v>14.22</v>
          </cell>
          <cell r="N407">
            <v>15.6</v>
          </cell>
          <cell r="O407">
            <v>0</v>
          </cell>
          <cell r="P407">
            <v>5.6494999999999997</v>
          </cell>
          <cell r="Q407">
            <v>8.2750000000000004</v>
          </cell>
          <cell r="S407" t="str">
            <v>M</v>
          </cell>
          <cell r="T407">
            <v>12.3695</v>
          </cell>
          <cell r="V407" t="str">
            <v>M</v>
          </cell>
          <cell r="W407">
            <v>13.3405</v>
          </cell>
          <cell r="X407">
            <v>12.1088</v>
          </cell>
          <cell r="Y407">
            <v>-0.26069999999999993</v>
          </cell>
          <cell r="Z407">
            <v>-0.97100000000000009</v>
          </cell>
          <cell r="AA407">
            <v>-7.2785877590794953E-2</v>
          </cell>
        </row>
        <row r="408">
          <cell r="A408" t="str">
            <v>175</v>
          </cell>
          <cell r="B408" t="str">
            <v>PULMONARY EMBOLISM WITH MCC OR ACUTE COR PULMONALE</v>
          </cell>
          <cell r="C408">
            <v>221</v>
          </cell>
          <cell r="D408">
            <v>10</v>
          </cell>
          <cell r="E408">
            <v>51023.19</v>
          </cell>
          <cell r="F408">
            <v>42010.38</v>
          </cell>
          <cell r="G408">
            <v>5.91</v>
          </cell>
          <cell r="I408">
            <v>215</v>
          </cell>
          <cell r="J408">
            <v>46080.47</v>
          </cell>
          <cell r="K408">
            <v>29673.18</v>
          </cell>
          <cell r="L408">
            <v>5.39</v>
          </cell>
          <cell r="M408">
            <v>4.95</v>
          </cell>
          <cell r="N408">
            <v>4.12</v>
          </cell>
          <cell r="O408">
            <v>1</v>
          </cell>
          <cell r="P408">
            <v>1.0828</v>
          </cell>
          <cell r="Q408">
            <v>1.0657000000000001</v>
          </cell>
          <cell r="S408" t="str">
            <v>A</v>
          </cell>
          <cell r="T408">
            <v>1.593</v>
          </cell>
          <cell r="V408" t="str">
            <v>A</v>
          </cell>
          <cell r="W408">
            <v>1.6796</v>
          </cell>
          <cell r="X408">
            <v>1.5593999999999999</v>
          </cell>
          <cell r="Y408">
            <v>-3.3600000000000074E-2</v>
          </cell>
          <cell r="Z408">
            <v>-8.660000000000001E-2</v>
          </cell>
          <cell r="AA408">
            <v>-5.1559895213145995E-2</v>
          </cell>
        </row>
        <row r="409">
          <cell r="A409" t="str">
            <v>331</v>
          </cell>
          <cell r="B409" t="str">
            <v>MAJOR SMALL AND LARGE BOWEL PROCEDURES WITHOUT CC/MCC</v>
          </cell>
          <cell r="C409">
            <v>224</v>
          </cell>
          <cell r="D409">
            <v>0</v>
          </cell>
          <cell r="E409">
            <v>72478.97</v>
          </cell>
          <cell r="F409">
            <v>35857.160000000003</v>
          </cell>
          <cell r="G409">
            <v>4.07</v>
          </cell>
          <cell r="I409">
            <v>221</v>
          </cell>
          <cell r="J409">
            <v>70839.539999999994</v>
          </cell>
          <cell r="K409">
            <v>33148.410000000003</v>
          </cell>
          <cell r="L409">
            <v>4.01</v>
          </cell>
          <cell r="M409">
            <v>2.16</v>
          </cell>
          <cell r="N409">
            <v>3.53</v>
          </cell>
          <cell r="O409">
            <v>1</v>
          </cell>
          <cell r="P409">
            <v>1.6646000000000001</v>
          </cell>
          <cell r="Q409">
            <v>1.6383000000000001</v>
          </cell>
          <cell r="S409" t="str">
            <v>A</v>
          </cell>
          <cell r="T409">
            <v>2.4489000000000001</v>
          </cell>
          <cell r="V409" t="str">
            <v>A</v>
          </cell>
          <cell r="W409">
            <v>2.5857999999999999</v>
          </cell>
          <cell r="X409">
            <v>2.3973</v>
          </cell>
          <cell r="Y409">
            <v>-5.160000000000009E-2</v>
          </cell>
          <cell r="Z409">
            <v>-0.1368999999999998</v>
          </cell>
          <cell r="AA409">
            <v>-5.2942996364761317E-2</v>
          </cell>
        </row>
        <row r="410">
          <cell r="A410" t="str">
            <v>616</v>
          </cell>
          <cell r="B410" t="str">
            <v>AMPUTATION OF LOWER LIMB FOR ENDOCRINE, NUTRITIONAL AND METABOLIC DISORDERS WITH MCC OR INSERTION OF ANTIBIOTIC-ELUTING BONE</v>
          </cell>
          <cell r="C410">
            <v>41</v>
          </cell>
          <cell r="D410">
            <v>4</v>
          </cell>
          <cell r="E410">
            <v>107846.59</v>
          </cell>
          <cell r="F410">
            <v>81198.77</v>
          </cell>
          <cell r="G410">
            <v>10.39</v>
          </cell>
          <cell r="I410">
            <v>39</v>
          </cell>
          <cell r="J410">
            <v>94698.49</v>
          </cell>
          <cell r="K410">
            <v>56391.05</v>
          </cell>
          <cell r="L410">
            <v>9.41</v>
          </cell>
          <cell r="M410">
            <v>9.2100000000000009</v>
          </cell>
          <cell r="N410">
            <v>7.36</v>
          </cell>
          <cell r="O410">
            <v>1</v>
          </cell>
          <cell r="P410">
            <v>2.2252000000000001</v>
          </cell>
          <cell r="Q410">
            <v>2.1901000000000002</v>
          </cell>
          <cell r="S410" t="str">
            <v>A</v>
          </cell>
          <cell r="T410">
            <v>3.2738</v>
          </cell>
          <cell r="V410" t="str">
            <v>A</v>
          </cell>
          <cell r="W410">
            <v>3.4573999999999998</v>
          </cell>
          <cell r="X410">
            <v>3.2048000000000001</v>
          </cell>
          <cell r="Y410">
            <v>-6.899999999999995E-2</v>
          </cell>
          <cell r="Z410">
            <v>-0.18359999999999976</v>
          </cell>
          <cell r="AA410">
            <v>-5.3103488170301319E-2</v>
          </cell>
        </row>
        <row r="411">
          <cell r="A411" t="str">
            <v>759</v>
          </cell>
          <cell r="B411" t="str">
            <v>INFECTIONS, FEMALE REPRODUCTIVE SYSTEM WITHOUT CC/MCC</v>
          </cell>
          <cell r="C411">
            <v>21</v>
          </cell>
          <cell r="D411">
            <v>0</v>
          </cell>
          <cell r="E411">
            <v>20116.27</v>
          </cell>
          <cell r="F411">
            <v>9757.15</v>
          </cell>
          <cell r="G411">
            <v>2.76</v>
          </cell>
          <cell r="I411">
            <v>20</v>
          </cell>
          <cell r="J411">
            <v>19067.21</v>
          </cell>
          <cell r="K411">
            <v>8766.4599999999991</v>
          </cell>
          <cell r="L411">
            <v>2.65</v>
          </cell>
          <cell r="M411">
            <v>0.91</v>
          </cell>
          <cell r="N411">
            <v>2.4700000000000002</v>
          </cell>
          <cell r="O411">
            <v>1</v>
          </cell>
          <cell r="P411">
            <v>0.44800000000000001</v>
          </cell>
          <cell r="Q411">
            <v>0.44090000000000001</v>
          </cell>
          <cell r="S411" t="str">
            <v>A</v>
          </cell>
          <cell r="T411">
            <v>0.65910000000000002</v>
          </cell>
          <cell r="V411" t="str">
            <v>A</v>
          </cell>
          <cell r="W411">
            <v>0.69610000000000005</v>
          </cell>
          <cell r="X411">
            <v>0.6452</v>
          </cell>
          <cell r="Y411">
            <v>-1.3900000000000023E-2</v>
          </cell>
          <cell r="Z411">
            <v>-3.7000000000000033E-2</v>
          </cell>
          <cell r="AA411">
            <v>-5.3153282574342813E-2</v>
          </cell>
        </row>
        <row r="412">
          <cell r="A412" t="str">
            <v>690</v>
          </cell>
          <cell r="B412" t="str">
            <v>KIDNEY AND URINARY TRACT INFECTIONS WITHOUT MCC</v>
          </cell>
          <cell r="C412">
            <v>512</v>
          </cell>
          <cell r="D412">
            <v>13</v>
          </cell>
          <cell r="E412">
            <v>23695.17</v>
          </cell>
          <cell r="F412">
            <v>16247.01</v>
          </cell>
          <cell r="G412">
            <v>3.39</v>
          </cell>
          <cell r="I412">
            <v>501</v>
          </cell>
          <cell r="J412">
            <v>22279.01</v>
          </cell>
          <cell r="K412">
            <v>12927.54</v>
          </cell>
          <cell r="L412">
            <v>3.21</v>
          </cell>
          <cell r="M412">
            <v>2.1800000000000002</v>
          </cell>
          <cell r="N412">
            <v>2.66</v>
          </cell>
          <cell r="O412">
            <v>1</v>
          </cell>
          <cell r="P412">
            <v>0.52349999999999997</v>
          </cell>
          <cell r="Q412">
            <v>0.51519999999999999</v>
          </cell>
          <cell r="S412" t="str">
            <v>A</v>
          </cell>
          <cell r="T412">
            <v>0.77010000000000001</v>
          </cell>
          <cell r="V412" t="str">
            <v>A</v>
          </cell>
          <cell r="W412">
            <v>0.8135</v>
          </cell>
          <cell r="X412">
            <v>0.75390000000000001</v>
          </cell>
          <cell r="Y412">
            <v>-1.6199999999999992E-2</v>
          </cell>
          <cell r="Z412">
            <v>-4.3399999999999994E-2</v>
          </cell>
          <cell r="AA412">
            <v>-5.3349723417332504E-2</v>
          </cell>
        </row>
        <row r="413">
          <cell r="A413" t="str">
            <v>794</v>
          </cell>
          <cell r="B413" t="str">
            <v>NEONATE WITH OTHER SIGNIFICANT PROBLEMS</v>
          </cell>
          <cell r="C413">
            <v>1822</v>
          </cell>
          <cell r="D413">
            <v>1</v>
          </cell>
          <cell r="E413">
            <v>6290.52</v>
          </cell>
          <cell r="F413">
            <v>4782.04</v>
          </cell>
          <cell r="G413">
            <v>2.12</v>
          </cell>
          <cell r="I413">
            <v>1783</v>
          </cell>
          <cell r="J413">
            <v>5822.19</v>
          </cell>
          <cell r="K413">
            <v>3452.62</v>
          </cell>
          <cell r="L413">
            <v>2.04</v>
          </cell>
          <cell r="M413">
            <v>0.99</v>
          </cell>
          <cell r="N413">
            <v>1.85</v>
          </cell>
          <cell r="O413">
            <v>1</v>
          </cell>
          <cell r="P413">
            <v>0.1368</v>
          </cell>
          <cell r="Q413">
            <v>0.1346</v>
          </cell>
          <cell r="S413" t="str">
            <v>A</v>
          </cell>
          <cell r="T413">
            <v>0.20119999999999999</v>
          </cell>
          <cell r="V413" t="str">
            <v>A</v>
          </cell>
          <cell r="W413">
            <v>0.21260000000000001</v>
          </cell>
          <cell r="X413">
            <v>0.19700000000000001</v>
          </cell>
          <cell r="Y413">
            <v>-4.1999999999999815E-3</v>
          </cell>
          <cell r="Z413">
            <v>-1.1400000000000021E-2</v>
          </cell>
          <cell r="AA413">
            <v>-5.3621825023518442E-2</v>
          </cell>
        </row>
        <row r="414">
          <cell r="A414" t="str">
            <v>327</v>
          </cell>
          <cell r="B414" t="str">
            <v>STOMACH, ESOPHAGEAL AND DUODENAL PROCEDURES WITH CC</v>
          </cell>
          <cell r="C414">
            <v>95</v>
          </cell>
          <cell r="D414">
            <v>3</v>
          </cell>
          <cell r="E414">
            <v>85391.05</v>
          </cell>
          <cell r="F414">
            <v>51323.73</v>
          </cell>
          <cell r="G414">
            <v>4.53</v>
          </cell>
          <cell r="I414">
            <v>94</v>
          </cell>
          <cell r="J414">
            <v>82798.36</v>
          </cell>
          <cell r="K414">
            <v>44983.93</v>
          </cell>
          <cell r="L414">
            <v>4.49</v>
          </cell>
          <cell r="M414">
            <v>3.85</v>
          </cell>
          <cell r="N414">
            <v>3.24</v>
          </cell>
          <cell r="O414">
            <v>1</v>
          </cell>
          <cell r="P414">
            <v>1.9456</v>
          </cell>
          <cell r="Q414">
            <v>1.9149</v>
          </cell>
          <cell r="S414" t="str">
            <v>A</v>
          </cell>
          <cell r="T414">
            <v>2.8624000000000001</v>
          </cell>
          <cell r="V414" t="str">
            <v>A</v>
          </cell>
          <cell r="W414">
            <v>3.0249999999999999</v>
          </cell>
          <cell r="X414">
            <v>2.8020999999999998</v>
          </cell>
          <cell r="Y414">
            <v>-6.0300000000000242E-2</v>
          </cell>
          <cell r="Z414">
            <v>-0.16259999999999986</v>
          </cell>
          <cell r="AA414">
            <v>-5.3752066115702435E-2</v>
          </cell>
        </row>
        <row r="415">
          <cell r="A415" t="str">
            <v>026</v>
          </cell>
          <cell r="B415" t="str">
            <v>CRANIOTOMY AND ENDOVASCULAR INTRACRANIAL PROCEDURES WITH CC</v>
          </cell>
          <cell r="C415">
            <v>87</v>
          </cell>
          <cell r="D415">
            <v>5</v>
          </cell>
          <cell r="E415">
            <v>120375.28</v>
          </cell>
          <cell r="F415">
            <v>78778.06</v>
          </cell>
          <cell r="G415">
            <v>4.92</v>
          </cell>
          <cell r="I415">
            <v>86</v>
          </cell>
          <cell r="J415">
            <v>114807.54</v>
          </cell>
          <cell r="K415">
            <v>59842.89</v>
          </cell>
          <cell r="L415">
            <v>4.22</v>
          </cell>
          <cell r="M415">
            <v>4.3600000000000003</v>
          </cell>
          <cell r="N415">
            <v>2.81</v>
          </cell>
          <cell r="O415">
            <v>1</v>
          </cell>
          <cell r="P415">
            <v>2.6978</v>
          </cell>
          <cell r="Q415">
            <v>2.6551999999999998</v>
          </cell>
          <cell r="S415" t="str">
            <v>A</v>
          </cell>
          <cell r="T415">
            <v>3.9689999999999999</v>
          </cell>
          <cell r="V415" t="str">
            <v>A</v>
          </cell>
          <cell r="W415">
            <v>4.1509</v>
          </cell>
          <cell r="X415">
            <v>3.8854000000000002</v>
          </cell>
          <cell r="Y415">
            <v>-8.3599999999999675E-2</v>
          </cell>
          <cell r="Z415">
            <v>-0.18190000000000017</v>
          </cell>
          <cell r="AA415">
            <v>-4.3821821773591313E-2</v>
          </cell>
        </row>
        <row r="416">
          <cell r="A416" t="str">
            <v>835</v>
          </cell>
          <cell r="B416" t="str">
            <v>ACUTE LEUKEMIA WITH CC</v>
          </cell>
          <cell r="C416">
            <v>12</v>
          </cell>
          <cell r="D416">
            <v>1</v>
          </cell>
          <cell r="E416">
            <v>123418.57</v>
          </cell>
          <cell r="F416">
            <v>75659.97</v>
          </cell>
          <cell r="G416">
            <v>12.17</v>
          </cell>
          <cell r="I416">
            <v>11</v>
          </cell>
          <cell r="J416">
            <v>107326</v>
          </cell>
          <cell r="K416">
            <v>56010.57</v>
          </cell>
          <cell r="L416">
            <v>11</v>
          </cell>
          <cell r="M416">
            <v>5.33</v>
          </cell>
          <cell r="N416">
            <v>9.5500000000000007</v>
          </cell>
          <cell r="O416">
            <v>1</v>
          </cell>
          <cell r="P416">
            <v>2.5219999999999998</v>
          </cell>
          <cell r="Q416">
            <v>2.4822000000000002</v>
          </cell>
          <cell r="S416" t="str">
            <v>A</v>
          </cell>
          <cell r="T416">
            <v>3.7103999999999999</v>
          </cell>
          <cell r="V416" t="str">
            <v>A</v>
          </cell>
          <cell r="W416">
            <v>3.9287000000000001</v>
          </cell>
          <cell r="X416">
            <v>3.6322000000000001</v>
          </cell>
          <cell r="Y416">
            <v>-7.8199999999999825E-2</v>
          </cell>
          <cell r="Z416">
            <v>-0.21830000000000016</v>
          </cell>
          <cell r="AA416">
            <v>-5.5565454221498244E-2</v>
          </cell>
        </row>
        <row r="417">
          <cell r="A417" t="str">
            <v>717</v>
          </cell>
          <cell r="B417" t="str">
            <v>OTHER MALE REPRODUCTIVE SYSTEM O.R. PROCEDURES WITH CC/MCC</v>
          </cell>
          <cell r="C417">
            <v>15</v>
          </cell>
          <cell r="D417">
            <v>1</v>
          </cell>
          <cell r="E417">
            <v>61414.3</v>
          </cell>
          <cell r="F417">
            <v>35670.85</v>
          </cell>
          <cell r="G417">
            <v>5.67</v>
          </cell>
          <cell r="I417">
            <v>14</v>
          </cell>
          <cell r="J417">
            <v>55636.55</v>
          </cell>
          <cell r="K417">
            <v>29369.37</v>
          </cell>
          <cell r="L417">
            <v>5.21</v>
          </cell>
          <cell r="M417">
            <v>2.48</v>
          </cell>
          <cell r="N417">
            <v>4.4000000000000004</v>
          </cell>
          <cell r="O417">
            <v>1</v>
          </cell>
          <cell r="P417">
            <v>1.3073999999999999</v>
          </cell>
          <cell r="Q417">
            <v>1.4596</v>
          </cell>
          <cell r="S417" t="str">
            <v>AP</v>
          </cell>
          <cell r="T417">
            <v>2.1818</v>
          </cell>
          <cell r="V417" t="str">
            <v>AP</v>
          </cell>
          <cell r="W417">
            <v>2.2549999999999999</v>
          </cell>
          <cell r="X417">
            <v>2.1358000000000001</v>
          </cell>
          <cell r="Y417">
            <v>-4.5999999999999819E-2</v>
          </cell>
          <cell r="Z417">
            <v>-7.3199999999999932E-2</v>
          </cell>
          <cell r="AA417">
            <v>-3.2461197339246094E-2</v>
          </cell>
        </row>
        <row r="418">
          <cell r="A418" t="str">
            <v>602</v>
          </cell>
          <cell r="B418" t="str">
            <v>CELLULITIS WITH MCC</v>
          </cell>
          <cell r="C418">
            <v>135</v>
          </cell>
          <cell r="D418">
            <v>13</v>
          </cell>
          <cell r="E418">
            <v>37803.06</v>
          </cell>
          <cell r="F418">
            <v>21479.79</v>
          </cell>
          <cell r="G418">
            <v>5.35</v>
          </cell>
          <cell r="I418">
            <v>135</v>
          </cell>
          <cell r="J418">
            <v>37803.06</v>
          </cell>
          <cell r="K418">
            <v>21479.79</v>
          </cell>
          <cell r="L418">
            <v>5.35</v>
          </cell>
          <cell r="M418">
            <v>3.81</v>
          </cell>
          <cell r="N418">
            <v>4.3499999999999996</v>
          </cell>
          <cell r="O418">
            <v>1</v>
          </cell>
          <cell r="P418">
            <v>0.88829999999999998</v>
          </cell>
          <cell r="Q418">
            <v>0.87429999999999997</v>
          </cell>
          <cell r="S418" t="str">
            <v>A</v>
          </cell>
          <cell r="T418">
            <v>1.3069</v>
          </cell>
          <cell r="V418" t="str">
            <v>A</v>
          </cell>
          <cell r="W418">
            <v>1.3865000000000001</v>
          </cell>
          <cell r="X418">
            <v>1.2794000000000001</v>
          </cell>
          <cell r="Y418">
            <v>-2.7499999999999858E-2</v>
          </cell>
          <cell r="Z418">
            <v>-7.9600000000000115E-2</v>
          </cell>
          <cell r="AA418">
            <v>-5.7410746483952481E-2</v>
          </cell>
        </row>
        <row r="419">
          <cell r="A419" t="str">
            <v>522</v>
          </cell>
          <cell r="B419" t="str">
            <v>HIP REPLACEMENT WITH PRINCIPAL DIAGNOSIS OF HIP FRACTURE WITHOUT MCC</v>
          </cell>
          <cell r="C419">
            <v>55</v>
          </cell>
          <cell r="D419">
            <v>10</v>
          </cell>
          <cell r="E419">
            <v>82861.509999999995</v>
          </cell>
          <cell r="F419">
            <v>33854.29</v>
          </cell>
          <cell r="G419">
            <v>5.31</v>
          </cell>
          <cell r="I419">
            <v>54</v>
          </cell>
          <cell r="J419">
            <v>80082.95</v>
          </cell>
          <cell r="K419">
            <v>27252.82</v>
          </cell>
          <cell r="L419">
            <v>4.93</v>
          </cell>
          <cell r="M419">
            <v>3.08</v>
          </cell>
          <cell r="N419">
            <v>4.1500000000000004</v>
          </cell>
          <cell r="O419">
            <v>1</v>
          </cell>
          <cell r="P419">
            <v>1.8817999999999999</v>
          </cell>
          <cell r="Q419">
            <v>1.8521000000000001</v>
          </cell>
          <cell r="S419" t="str">
            <v>A</v>
          </cell>
          <cell r="T419">
            <v>2.7685</v>
          </cell>
          <cell r="V419" t="str">
            <v>A</v>
          </cell>
          <cell r="W419">
            <v>2.9405000000000001</v>
          </cell>
          <cell r="X419">
            <v>2.7101999999999999</v>
          </cell>
          <cell r="Y419">
            <v>-5.8300000000000018E-2</v>
          </cell>
          <cell r="Z419">
            <v>-0.17200000000000015</v>
          </cell>
          <cell r="AA419">
            <v>-5.8493453494303738E-2</v>
          </cell>
        </row>
        <row r="420">
          <cell r="A420" t="str">
            <v>441</v>
          </cell>
          <cell r="B420" t="str">
            <v>DISORDERS OF LIVER EXCEPT MALIGNANCY, CIRRHOSIS OR ALCOHOLIC HEPATITIS WITH MCC</v>
          </cell>
          <cell r="C420">
            <v>149</v>
          </cell>
          <cell r="D420">
            <v>26</v>
          </cell>
          <cell r="E420">
            <v>55143.48</v>
          </cell>
          <cell r="F420">
            <v>44821.54</v>
          </cell>
          <cell r="G420">
            <v>6.61</v>
          </cell>
          <cell r="I420">
            <v>147</v>
          </cell>
          <cell r="J420">
            <v>52349.09</v>
          </cell>
          <cell r="K420">
            <v>37296.239999999998</v>
          </cell>
          <cell r="L420">
            <v>6.39</v>
          </cell>
          <cell r="M420">
            <v>5.72</v>
          </cell>
          <cell r="N420">
            <v>4.84</v>
          </cell>
          <cell r="O420">
            <v>1</v>
          </cell>
          <cell r="P420">
            <v>1.2301</v>
          </cell>
          <cell r="Q420">
            <v>1.2107000000000001</v>
          </cell>
          <cell r="S420" t="str">
            <v>A</v>
          </cell>
          <cell r="T420">
            <v>1.8098000000000001</v>
          </cell>
          <cell r="V420" t="str">
            <v>A</v>
          </cell>
          <cell r="W420">
            <v>1.9222999999999999</v>
          </cell>
          <cell r="X420">
            <v>1.7716000000000001</v>
          </cell>
          <cell r="Y420">
            <v>-3.8200000000000012E-2</v>
          </cell>
          <cell r="Z420">
            <v>-0.11249999999999982</v>
          </cell>
          <cell r="AA420">
            <v>-5.8523643551994915E-2</v>
          </cell>
        </row>
        <row r="421">
          <cell r="A421" t="str">
            <v>641</v>
          </cell>
          <cell r="B421" t="str">
            <v>MISCELLANEOUS DISORDERS OF NUTRITION, METABOLISM, FLUIDS AND ELECTROLYTES WITHOUT MCC</v>
          </cell>
          <cell r="C421">
            <v>582</v>
          </cell>
          <cell r="D421">
            <v>15</v>
          </cell>
          <cell r="E421">
            <v>24370.61</v>
          </cell>
          <cell r="F421">
            <v>21336.959999999999</v>
          </cell>
          <cell r="G421">
            <v>3.54</v>
          </cell>
          <cell r="I421">
            <v>576</v>
          </cell>
          <cell r="J421">
            <v>23035.45</v>
          </cell>
          <cell r="K421">
            <v>15703.68</v>
          </cell>
          <cell r="L421">
            <v>3.33</v>
          </cell>
          <cell r="M421">
            <v>2.15</v>
          </cell>
          <cell r="N421">
            <v>2.75</v>
          </cell>
          <cell r="O421">
            <v>1</v>
          </cell>
          <cell r="P421">
            <v>0.5413</v>
          </cell>
          <cell r="Q421">
            <v>0.53280000000000005</v>
          </cell>
          <cell r="S421" t="str">
            <v>A</v>
          </cell>
          <cell r="T421">
            <v>0.7964</v>
          </cell>
          <cell r="V421" t="str">
            <v>A</v>
          </cell>
          <cell r="W421">
            <v>0.84599999999999997</v>
          </cell>
          <cell r="X421">
            <v>0.77959999999999996</v>
          </cell>
          <cell r="Y421">
            <v>-1.6800000000000037E-2</v>
          </cell>
          <cell r="Z421">
            <v>-4.9599999999999977E-2</v>
          </cell>
          <cell r="AA421">
            <v>-5.8628841607564985E-2</v>
          </cell>
        </row>
        <row r="422">
          <cell r="A422" t="str">
            <v>309</v>
          </cell>
          <cell r="B422" t="str">
            <v>CARDIAC ARRHYTHMIA AND CONDUCTION DISORDERS WITH CC</v>
          </cell>
          <cell r="C422">
            <v>323</v>
          </cell>
          <cell r="D422">
            <v>13</v>
          </cell>
          <cell r="E422">
            <v>27042.33</v>
          </cell>
          <cell r="F422">
            <v>20789.2</v>
          </cell>
          <cell r="G422">
            <v>3.2</v>
          </cell>
          <cell r="I422">
            <v>319</v>
          </cell>
          <cell r="J422">
            <v>25645.65</v>
          </cell>
          <cell r="K422">
            <v>15466.61</v>
          </cell>
          <cell r="L422">
            <v>3.09</v>
          </cell>
          <cell r="M422">
            <v>2.2799999999999998</v>
          </cell>
          <cell r="N422">
            <v>2.5299999999999998</v>
          </cell>
          <cell r="O422">
            <v>1</v>
          </cell>
          <cell r="P422">
            <v>0.60260000000000002</v>
          </cell>
          <cell r="Q422">
            <v>0.59309999999999996</v>
          </cell>
          <cell r="S422" t="str">
            <v>A</v>
          </cell>
          <cell r="T422">
            <v>0.88660000000000005</v>
          </cell>
          <cell r="V422" t="str">
            <v>A</v>
          </cell>
          <cell r="W422">
            <v>0.94220000000000004</v>
          </cell>
          <cell r="X422">
            <v>0.8679</v>
          </cell>
          <cell r="Y422">
            <v>-1.870000000000005E-2</v>
          </cell>
          <cell r="Z422">
            <v>-5.5599999999999983E-2</v>
          </cell>
          <cell r="AA422">
            <v>-5.9010825727021841E-2</v>
          </cell>
        </row>
        <row r="423">
          <cell r="A423" t="str">
            <v>620</v>
          </cell>
          <cell r="B423" t="str">
            <v>O.R. PROCEDURES FOR OBESITY WITH CC</v>
          </cell>
          <cell r="C423">
            <v>33</v>
          </cell>
          <cell r="D423">
            <v>0</v>
          </cell>
          <cell r="E423">
            <v>64718.37</v>
          </cell>
          <cell r="F423">
            <v>19768.830000000002</v>
          </cell>
          <cell r="G423">
            <v>1.97</v>
          </cell>
          <cell r="I423">
            <v>31</v>
          </cell>
          <cell r="J423">
            <v>61070.37</v>
          </cell>
          <cell r="K423">
            <v>13998.64</v>
          </cell>
          <cell r="L423">
            <v>2</v>
          </cell>
          <cell r="M423">
            <v>2.17</v>
          </cell>
          <cell r="N423">
            <v>1.57</v>
          </cell>
          <cell r="O423">
            <v>1</v>
          </cell>
          <cell r="P423">
            <v>1.4350000000000001</v>
          </cell>
          <cell r="Q423">
            <v>1.9256</v>
          </cell>
          <cell r="S423" t="str">
            <v>AP</v>
          </cell>
          <cell r="T423">
            <v>2.8784000000000001</v>
          </cell>
          <cell r="V423" t="str">
            <v>A</v>
          </cell>
          <cell r="W423">
            <v>2.2439</v>
          </cell>
          <cell r="X423">
            <v>2.8176999999999999</v>
          </cell>
          <cell r="Y423">
            <v>-6.0700000000000198E-2</v>
          </cell>
          <cell r="Z423">
            <v>0.63450000000000006</v>
          </cell>
          <cell r="AA423">
            <v>0.28276661170283884</v>
          </cell>
        </row>
        <row r="424">
          <cell r="A424" t="str">
            <v>276</v>
          </cell>
          <cell r="B424" t="str">
            <v>CARDIAC DEFIBRILLATOR IMPLANT WITH MCC OR CAROTID SINUS NEUROSTIMULATOR</v>
          </cell>
          <cell r="C424">
            <v>24</v>
          </cell>
          <cell r="D424">
            <v>2</v>
          </cell>
          <cell r="E424">
            <v>153542.5</v>
          </cell>
          <cell r="F424">
            <v>77069.08</v>
          </cell>
          <cell r="G424">
            <v>7.21</v>
          </cell>
          <cell r="I424">
            <v>23</v>
          </cell>
          <cell r="J424">
            <v>142915.59</v>
          </cell>
          <cell r="K424">
            <v>59055.38</v>
          </cell>
          <cell r="L424">
            <v>7.35</v>
          </cell>
          <cell r="M424">
            <v>4.95</v>
          </cell>
          <cell r="N424">
            <v>5.8</v>
          </cell>
          <cell r="O424">
            <v>1</v>
          </cell>
          <cell r="P424">
            <v>3.3582999999999998</v>
          </cell>
          <cell r="Q424">
            <v>3.3052999999999999</v>
          </cell>
          <cell r="S424" t="str">
            <v>A</v>
          </cell>
          <cell r="T424">
            <v>4.9408000000000003</v>
          </cell>
          <cell r="V424" t="str">
            <v>A</v>
          </cell>
          <cell r="W424">
            <v>5.2549000000000001</v>
          </cell>
          <cell r="X424">
            <v>4.8365999999999998</v>
          </cell>
          <cell r="Y424">
            <v>-0.10420000000000051</v>
          </cell>
          <cell r="Z424">
            <v>-0.31409999999999982</v>
          </cell>
          <cell r="AA424">
            <v>-5.977278349730724E-2</v>
          </cell>
        </row>
        <row r="425">
          <cell r="A425" t="str">
            <v>180</v>
          </cell>
          <cell r="B425" t="str">
            <v>RESPIRATORY NEOPLASMS WITH MCC</v>
          </cell>
          <cell r="C425">
            <v>69</v>
          </cell>
          <cell r="D425">
            <v>6</v>
          </cell>
          <cell r="E425">
            <v>73535.78</v>
          </cell>
          <cell r="F425">
            <v>54822.15</v>
          </cell>
          <cell r="G425">
            <v>8.4499999999999993</v>
          </cell>
          <cell r="I425">
            <v>66</v>
          </cell>
          <cell r="J425">
            <v>64012.639999999999</v>
          </cell>
          <cell r="K425">
            <v>32498.560000000001</v>
          </cell>
          <cell r="L425">
            <v>6.95</v>
          </cell>
          <cell r="M425">
            <v>4.26</v>
          </cell>
          <cell r="N425">
            <v>5.63</v>
          </cell>
          <cell r="O425">
            <v>1</v>
          </cell>
          <cell r="P425">
            <v>1.5042</v>
          </cell>
          <cell r="Q425">
            <v>1.4804999999999999</v>
          </cell>
          <cell r="S425" t="str">
            <v>A</v>
          </cell>
          <cell r="T425">
            <v>2.2130999999999998</v>
          </cell>
          <cell r="V425" t="str">
            <v>A</v>
          </cell>
          <cell r="W425">
            <v>2.3542999999999998</v>
          </cell>
          <cell r="X425">
            <v>2.1663999999999999</v>
          </cell>
          <cell r="Y425">
            <v>-4.6699999999999964E-2</v>
          </cell>
          <cell r="Z425">
            <v>-0.14119999999999999</v>
          </cell>
          <cell r="AA425">
            <v>-5.9975364227158816E-2</v>
          </cell>
        </row>
        <row r="426">
          <cell r="A426" t="str">
            <v>143</v>
          </cell>
          <cell r="B426" t="str">
            <v>OTHER EAR, NOSE, MOUTH AND THROAT O.R. PROCEDURES WITH MCC</v>
          </cell>
          <cell r="C426">
            <v>17</v>
          </cell>
          <cell r="D426">
            <v>2</v>
          </cell>
          <cell r="E426">
            <v>130132.75</v>
          </cell>
          <cell r="F426">
            <v>127929.33</v>
          </cell>
          <cell r="G426">
            <v>8.4700000000000006</v>
          </cell>
          <cell r="I426">
            <v>16</v>
          </cell>
          <cell r="J426">
            <v>104310.09</v>
          </cell>
          <cell r="K426">
            <v>77801.13</v>
          </cell>
          <cell r="L426">
            <v>8.1300000000000008</v>
          </cell>
          <cell r="M426">
            <v>6.95</v>
          </cell>
          <cell r="N426">
            <v>4.82</v>
          </cell>
          <cell r="O426">
            <v>1</v>
          </cell>
          <cell r="P426">
            <v>2.4510999999999998</v>
          </cell>
          <cell r="Q426">
            <v>2.4123999999999999</v>
          </cell>
          <cell r="S426" t="str">
            <v>A</v>
          </cell>
          <cell r="T426">
            <v>3.6061000000000001</v>
          </cell>
          <cell r="V426" t="str">
            <v>A</v>
          </cell>
          <cell r="W426">
            <v>3.8386</v>
          </cell>
          <cell r="X426">
            <v>3.5301</v>
          </cell>
          <cell r="Y426">
            <v>-7.6000000000000068E-2</v>
          </cell>
          <cell r="Z426">
            <v>-0.23249999999999993</v>
          </cell>
          <cell r="AA426">
            <v>-6.0568957432397208E-2</v>
          </cell>
        </row>
        <row r="427">
          <cell r="A427" t="str">
            <v>622</v>
          </cell>
          <cell r="B427" t="str">
            <v>SKIN GRAFTS AND WOUND DEBRIDEMENT FOR ENDOCRINE, NUTRITIONAL AND METABOLIC DISORDERS WITH MCC</v>
          </cell>
          <cell r="C427">
            <v>35</v>
          </cell>
          <cell r="D427">
            <v>2</v>
          </cell>
          <cell r="E427">
            <v>109396.03</v>
          </cell>
          <cell r="F427">
            <v>112788.88</v>
          </cell>
          <cell r="G427">
            <v>13.69</v>
          </cell>
          <cell r="I427">
            <v>33</v>
          </cell>
          <cell r="J427">
            <v>87402.51</v>
          </cell>
          <cell r="K427">
            <v>65449.84</v>
          </cell>
          <cell r="L427">
            <v>11.61</v>
          </cell>
          <cell r="M427">
            <v>11.94</v>
          </cell>
          <cell r="N427">
            <v>8.49</v>
          </cell>
          <cell r="O427">
            <v>1</v>
          </cell>
          <cell r="P427">
            <v>2.0537999999999998</v>
          </cell>
          <cell r="Q427">
            <v>2.0213999999999999</v>
          </cell>
          <cell r="S427" t="str">
            <v>A</v>
          </cell>
          <cell r="T427">
            <v>3.0215999999999998</v>
          </cell>
          <cell r="V427" t="str">
            <v>A</v>
          </cell>
          <cell r="W427">
            <v>2.8736999999999999</v>
          </cell>
          <cell r="X427">
            <v>2.9579</v>
          </cell>
          <cell r="Y427">
            <v>-6.3699999999999868E-2</v>
          </cell>
          <cell r="Z427">
            <v>0.14789999999999992</v>
          </cell>
          <cell r="AA427">
            <v>5.1466750182691277E-2</v>
          </cell>
        </row>
        <row r="428">
          <cell r="A428" t="str">
            <v>389</v>
          </cell>
          <cell r="B428" t="str">
            <v>GASTROINTESTINAL OBSTRUCTION WITH CC</v>
          </cell>
          <cell r="C428">
            <v>256</v>
          </cell>
          <cell r="D428">
            <v>13</v>
          </cell>
          <cell r="E428">
            <v>23411.75</v>
          </cell>
          <cell r="F428">
            <v>17554.71</v>
          </cell>
          <cell r="G428">
            <v>3.56</v>
          </cell>
          <cell r="I428">
            <v>251</v>
          </cell>
          <cell r="J428">
            <v>21679.119999999999</v>
          </cell>
          <cell r="K428">
            <v>11252.27</v>
          </cell>
          <cell r="L428">
            <v>3.32</v>
          </cell>
          <cell r="M428">
            <v>1.92</v>
          </cell>
          <cell r="N428">
            <v>2.8</v>
          </cell>
          <cell r="O428">
            <v>1</v>
          </cell>
          <cell r="P428">
            <v>0.50939999999999996</v>
          </cell>
          <cell r="Q428">
            <v>0.50139999999999996</v>
          </cell>
          <cell r="S428" t="str">
            <v>A</v>
          </cell>
          <cell r="T428">
            <v>0.74950000000000006</v>
          </cell>
          <cell r="V428" t="str">
            <v>A</v>
          </cell>
          <cell r="W428">
            <v>0.79769999999999996</v>
          </cell>
          <cell r="X428">
            <v>0.73370000000000002</v>
          </cell>
          <cell r="Y428">
            <v>-1.5800000000000036E-2</v>
          </cell>
          <cell r="Z428">
            <v>-4.819999999999991E-2</v>
          </cell>
          <cell r="AA428">
            <v>-6.0423718189795549E-2</v>
          </cell>
        </row>
        <row r="429">
          <cell r="A429" t="str">
            <v>194</v>
          </cell>
          <cell r="B429" t="str">
            <v>SIMPLE PNEUMONIA AND PLEURISY WITH CC</v>
          </cell>
          <cell r="C429">
            <v>491</v>
          </cell>
          <cell r="D429">
            <v>15</v>
          </cell>
          <cell r="E429">
            <v>27677.18</v>
          </cell>
          <cell r="F429">
            <v>18778.22</v>
          </cell>
          <cell r="G429">
            <v>3.32</v>
          </cell>
          <cell r="I429">
            <v>481</v>
          </cell>
          <cell r="J429">
            <v>26066.97</v>
          </cell>
          <cell r="K429">
            <v>14761.16</v>
          </cell>
          <cell r="L429">
            <v>3.17</v>
          </cell>
          <cell r="M429">
            <v>1.82</v>
          </cell>
          <cell r="N429">
            <v>2.74</v>
          </cell>
          <cell r="O429">
            <v>1</v>
          </cell>
          <cell r="P429">
            <v>0.61250000000000004</v>
          </cell>
          <cell r="Q429">
            <v>0.6028</v>
          </cell>
          <cell r="S429" t="str">
            <v>A</v>
          </cell>
          <cell r="T429">
            <v>0.90110000000000001</v>
          </cell>
          <cell r="V429" t="str">
            <v>A</v>
          </cell>
          <cell r="W429">
            <v>0.95960000000000001</v>
          </cell>
          <cell r="X429">
            <v>0.8821</v>
          </cell>
          <cell r="Y429">
            <v>-1.9000000000000017E-2</v>
          </cell>
          <cell r="Z429">
            <v>-5.8499999999999996E-2</v>
          </cell>
          <cell r="AA429">
            <v>-6.096290120883701E-2</v>
          </cell>
        </row>
        <row r="430">
          <cell r="A430" t="str">
            <v>502</v>
          </cell>
          <cell r="B430" t="str">
            <v>SOFT TISSUE PROCEDURES WITHOUT CC/MCC</v>
          </cell>
          <cell r="C430">
            <v>28</v>
          </cell>
          <cell r="D430">
            <v>1</v>
          </cell>
          <cell r="E430">
            <v>51511.51</v>
          </cell>
          <cell r="F430">
            <v>29629.01</v>
          </cell>
          <cell r="G430">
            <v>2.86</v>
          </cell>
          <cell r="I430">
            <v>27</v>
          </cell>
          <cell r="J430">
            <v>47913.9</v>
          </cell>
          <cell r="K430">
            <v>23409.24</v>
          </cell>
          <cell r="L430">
            <v>2.7</v>
          </cell>
          <cell r="M430">
            <v>1.65</v>
          </cell>
          <cell r="N430">
            <v>2.2599999999999998</v>
          </cell>
          <cell r="O430">
            <v>1</v>
          </cell>
          <cell r="P430">
            <v>1.1258999999999999</v>
          </cell>
          <cell r="Q430">
            <v>1.1081000000000001</v>
          </cell>
          <cell r="S430" t="str">
            <v>A</v>
          </cell>
          <cell r="T430">
            <v>1.6564000000000001</v>
          </cell>
          <cell r="V430" t="str">
            <v>A</v>
          </cell>
          <cell r="W430">
            <v>1.7646999999999999</v>
          </cell>
          <cell r="X430">
            <v>1.6214999999999999</v>
          </cell>
          <cell r="Y430">
            <v>-3.4900000000000153E-2</v>
          </cell>
          <cell r="Z430">
            <v>-0.10829999999999984</v>
          </cell>
          <cell r="AA430">
            <v>-6.1370204567348471E-2</v>
          </cell>
        </row>
        <row r="431">
          <cell r="A431" t="str">
            <v>760</v>
          </cell>
          <cell r="B431" t="str">
            <v>MENSTRUAL AND OTHER FEMALE REPRODUCTIVE SYSTEM DISORDERS WITH CC/MCC</v>
          </cell>
          <cell r="C431">
            <v>26</v>
          </cell>
          <cell r="D431">
            <v>2</v>
          </cell>
          <cell r="E431">
            <v>35698.17</v>
          </cell>
          <cell r="F431">
            <v>27773.23</v>
          </cell>
          <cell r="G431">
            <v>3.27</v>
          </cell>
          <cell r="I431">
            <v>25</v>
          </cell>
          <cell r="J431">
            <v>31291.24</v>
          </cell>
          <cell r="K431">
            <v>17241.27</v>
          </cell>
          <cell r="L431">
            <v>3.28</v>
          </cell>
          <cell r="M431">
            <v>2.31</v>
          </cell>
          <cell r="N431">
            <v>2.73</v>
          </cell>
          <cell r="O431">
            <v>1</v>
          </cell>
          <cell r="P431">
            <v>0.73529999999999995</v>
          </cell>
          <cell r="Q431">
            <v>0.78210000000000002</v>
          </cell>
          <cell r="S431" t="str">
            <v>AO</v>
          </cell>
          <cell r="T431">
            <v>1.1691</v>
          </cell>
          <cell r="V431" t="str">
            <v>A</v>
          </cell>
          <cell r="W431">
            <v>1.1526000000000001</v>
          </cell>
          <cell r="X431">
            <v>1.1444000000000001</v>
          </cell>
          <cell r="Y431">
            <v>-2.4699999999999944E-2</v>
          </cell>
          <cell r="Z431">
            <v>1.6499999999999959E-2</v>
          </cell>
          <cell r="AA431">
            <v>1.4315460697553321E-2</v>
          </cell>
        </row>
        <row r="432">
          <cell r="A432" t="str">
            <v>252</v>
          </cell>
          <cell r="B432" t="str">
            <v>OTHER VASCULAR PROCEDURES WITH MCC</v>
          </cell>
          <cell r="C432">
            <v>92</v>
          </cell>
          <cell r="D432">
            <v>8</v>
          </cell>
          <cell r="E432">
            <v>145463.91</v>
          </cell>
          <cell r="F432">
            <v>103671.09</v>
          </cell>
          <cell r="G432">
            <v>10.64</v>
          </cell>
          <cell r="I432">
            <v>89</v>
          </cell>
          <cell r="J432">
            <v>133277.21</v>
          </cell>
          <cell r="K432">
            <v>80942.3</v>
          </cell>
          <cell r="L432">
            <v>9.83</v>
          </cell>
          <cell r="M432">
            <v>10.77</v>
          </cell>
          <cell r="N432">
            <v>6.23</v>
          </cell>
          <cell r="O432">
            <v>1</v>
          </cell>
          <cell r="P432">
            <v>3.1318000000000001</v>
          </cell>
          <cell r="Q432">
            <v>3.0823999999999998</v>
          </cell>
          <cell r="S432" t="str">
            <v>A</v>
          </cell>
          <cell r="T432">
            <v>4.6075999999999997</v>
          </cell>
          <cell r="V432" t="str">
            <v>A</v>
          </cell>
          <cell r="W432">
            <v>4.8377999999999997</v>
          </cell>
          <cell r="X432">
            <v>4.5105000000000004</v>
          </cell>
          <cell r="Y432">
            <v>-9.7099999999999298E-2</v>
          </cell>
          <cell r="Z432">
            <v>-0.23019999999999996</v>
          </cell>
          <cell r="AA432">
            <v>-4.7583612385795192E-2</v>
          </cell>
        </row>
        <row r="433">
          <cell r="A433" t="str">
            <v>481</v>
          </cell>
          <cell r="B433" t="str">
            <v>HIP AND FEMUR PROCEDURES EXCEPT MAJOR JOINT WITH CC</v>
          </cell>
          <cell r="C433">
            <v>139</v>
          </cell>
          <cell r="D433">
            <v>24</v>
          </cell>
          <cell r="E433">
            <v>81535.31</v>
          </cell>
          <cell r="F433">
            <v>48476.73</v>
          </cell>
          <cell r="G433">
            <v>5.94</v>
          </cell>
          <cell r="I433">
            <v>134</v>
          </cell>
          <cell r="J433">
            <v>74662</v>
          </cell>
          <cell r="K433">
            <v>33418.33</v>
          </cell>
          <cell r="L433">
            <v>5.47</v>
          </cell>
          <cell r="M433">
            <v>3.87</v>
          </cell>
          <cell r="N433">
            <v>4.43</v>
          </cell>
          <cell r="O433">
            <v>1</v>
          </cell>
          <cell r="P433">
            <v>1.7544</v>
          </cell>
          <cell r="Q433">
            <v>1.7266999999999999</v>
          </cell>
          <cell r="S433" t="str">
            <v>A</v>
          </cell>
          <cell r="T433">
            <v>2.5811000000000002</v>
          </cell>
          <cell r="V433" t="str">
            <v>A</v>
          </cell>
          <cell r="W433">
            <v>2.7526000000000002</v>
          </cell>
          <cell r="X433">
            <v>2.5266999999999999</v>
          </cell>
          <cell r="Y433">
            <v>-5.4400000000000226E-2</v>
          </cell>
          <cell r="Z433">
            <v>-0.17149999999999999</v>
          </cell>
          <cell r="AA433">
            <v>-6.2304730073385155E-2</v>
          </cell>
        </row>
        <row r="434">
          <cell r="A434" t="str">
            <v>004</v>
          </cell>
          <cell r="B434" t="str">
            <v>TRACHEOSTOMY WITH MV &gt;96 HOURS OR PRINCIPAL DIAGNOSIS EXCEPT FACE, MOUTH AND NECK WITHOUT MAJOR O.R. PROCEDURES</v>
          </cell>
          <cell r="C434">
            <v>45</v>
          </cell>
          <cell r="D434">
            <v>48</v>
          </cell>
          <cell r="E434">
            <v>431340.36</v>
          </cell>
          <cell r="F434">
            <v>290349.36</v>
          </cell>
          <cell r="G434">
            <v>35.76</v>
          </cell>
          <cell r="I434">
            <v>42</v>
          </cell>
          <cell r="J434">
            <v>385041.49</v>
          </cell>
          <cell r="K434">
            <v>241160.74</v>
          </cell>
          <cell r="L434">
            <v>33.29</v>
          </cell>
          <cell r="M434">
            <v>19.940000000000001</v>
          </cell>
          <cell r="N434">
            <v>25.77</v>
          </cell>
          <cell r="O434">
            <v>1</v>
          </cell>
          <cell r="P434">
            <v>9.0478000000000005</v>
          </cell>
          <cell r="Q434">
            <v>8.9050999999999991</v>
          </cell>
          <cell r="S434" t="str">
            <v>A</v>
          </cell>
          <cell r="T434">
            <v>13.311299999999999</v>
          </cell>
          <cell r="V434" t="str">
            <v>A</v>
          </cell>
          <cell r="W434">
            <v>12.9138</v>
          </cell>
          <cell r="X434">
            <v>13.030799999999999</v>
          </cell>
          <cell r="Y434">
            <v>-0.28049999999999997</v>
          </cell>
          <cell r="Z434">
            <v>0.39749999999999908</v>
          </cell>
          <cell r="AA434">
            <v>3.0781024950053359E-2</v>
          </cell>
        </row>
        <row r="435">
          <cell r="A435" t="str">
            <v>380</v>
          </cell>
          <cell r="B435" t="str">
            <v>COMPLICATED PEPTIC ULCER WITH MCC</v>
          </cell>
          <cell r="C435">
            <v>41</v>
          </cell>
          <cell r="D435">
            <v>1</v>
          </cell>
          <cell r="E435">
            <v>57029.34</v>
          </cell>
          <cell r="F435">
            <v>36222.720000000001</v>
          </cell>
          <cell r="G435">
            <v>6.85</v>
          </cell>
          <cell r="I435">
            <v>39</v>
          </cell>
          <cell r="J435">
            <v>51626.67</v>
          </cell>
          <cell r="K435">
            <v>27010.720000000001</v>
          </cell>
          <cell r="L435">
            <v>6.15</v>
          </cell>
          <cell r="M435">
            <v>4.22</v>
          </cell>
          <cell r="N435">
            <v>4.93</v>
          </cell>
          <cell r="O435">
            <v>1</v>
          </cell>
          <cell r="P435">
            <v>1.2131000000000001</v>
          </cell>
          <cell r="Q435">
            <v>1.194</v>
          </cell>
          <cell r="S435" t="str">
            <v>A</v>
          </cell>
          <cell r="T435">
            <v>1.7847999999999999</v>
          </cell>
          <cell r="V435" t="str">
            <v>A</v>
          </cell>
          <cell r="W435">
            <v>1.9038999999999999</v>
          </cell>
          <cell r="X435">
            <v>1.7472000000000001</v>
          </cell>
          <cell r="Y435">
            <v>-3.7599999999999856E-2</v>
          </cell>
          <cell r="Z435">
            <v>-0.11909999999999998</v>
          </cell>
          <cell r="AA435">
            <v>-6.2555806502442343E-2</v>
          </cell>
        </row>
        <row r="436">
          <cell r="A436" t="str">
            <v>281</v>
          </cell>
          <cell r="B436" t="str">
            <v>ACUTE MYOCARDIAL INFARCTION, DISCHARGED ALIVE WITH CC</v>
          </cell>
          <cell r="C436">
            <v>291</v>
          </cell>
          <cell r="D436">
            <v>37</v>
          </cell>
          <cell r="E436">
            <v>36757.74</v>
          </cell>
          <cell r="F436">
            <v>25140.67</v>
          </cell>
          <cell r="G436">
            <v>3.2</v>
          </cell>
          <cell r="I436">
            <v>287</v>
          </cell>
          <cell r="J436">
            <v>35059.14</v>
          </cell>
          <cell r="K436">
            <v>20225.43</v>
          </cell>
          <cell r="L436">
            <v>3.12</v>
          </cell>
          <cell r="M436">
            <v>2.4700000000000002</v>
          </cell>
          <cell r="N436">
            <v>2.5</v>
          </cell>
          <cell r="O436">
            <v>1</v>
          </cell>
          <cell r="P436">
            <v>0.82379999999999998</v>
          </cell>
          <cell r="Q436">
            <v>0.89090000000000003</v>
          </cell>
          <cell r="S436" t="str">
            <v>AO</v>
          </cell>
          <cell r="T436">
            <v>1.3317000000000001</v>
          </cell>
          <cell r="V436" t="str">
            <v>A</v>
          </cell>
          <cell r="W436">
            <v>1.2932999999999999</v>
          </cell>
          <cell r="X436">
            <v>1.3037000000000001</v>
          </cell>
          <cell r="Y436">
            <v>-2.8000000000000025E-2</v>
          </cell>
          <cell r="Z436">
            <v>3.8400000000000212E-2</v>
          </cell>
          <cell r="AA436">
            <v>2.9691486893992279E-2</v>
          </cell>
        </row>
        <row r="437">
          <cell r="A437" t="str">
            <v>514</v>
          </cell>
          <cell r="B437" t="str">
            <v>HAND OR WRIST PROCEDURES, EXCEPT MAJOR THUMB OR JOINT PROCEDURES WITHOUT CC/MCC</v>
          </cell>
          <cell r="C437">
            <v>17</v>
          </cell>
          <cell r="D437">
            <v>0</v>
          </cell>
          <cell r="E437">
            <v>37037.83</v>
          </cell>
          <cell r="F437">
            <v>19965</v>
          </cell>
          <cell r="G437">
            <v>2.82</v>
          </cell>
          <cell r="I437">
            <v>16</v>
          </cell>
          <cell r="J437">
            <v>33030.36</v>
          </cell>
          <cell r="K437">
            <v>12267.74</v>
          </cell>
          <cell r="L437">
            <v>2.81</v>
          </cell>
          <cell r="M437">
            <v>1.67</v>
          </cell>
          <cell r="N437">
            <v>2.34</v>
          </cell>
          <cell r="O437">
            <v>1</v>
          </cell>
          <cell r="P437">
            <v>0.7762</v>
          </cell>
          <cell r="Q437">
            <v>0.76400000000000001</v>
          </cell>
          <cell r="S437" t="str">
            <v>A</v>
          </cell>
          <cell r="T437">
            <v>1.1419999999999999</v>
          </cell>
          <cell r="V437" t="str">
            <v>A</v>
          </cell>
          <cell r="W437">
            <v>1.2192000000000001</v>
          </cell>
          <cell r="X437">
            <v>1.1180000000000001</v>
          </cell>
          <cell r="Y437">
            <v>-2.3999999999999799E-2</v>
          </cell>
          <cell r="Z437">
            <v>-7.7200000000000157E-2</v>
          </cell>
          <cell r="AA437">
            <v>-6.3320209973753414E-2</v>
          </cell>
        </row>
        <row r="438">
          <cell r="A438" t="str">
            <v>313</v>
          </cell>
          <cell r="B438" t="str">
            <v>CHEST PAIN</v>
          </cell>
          <cell r="C438">
            <v>185</v>
          </cell>
          <cell r="D438">
            <v>8</v>
          </cell>
          <cell r="E438">
            <v>25432.560000000001</v>
          </cell>
          <cell r="F438">
            <v>15217.29</v>
          </cell>
          <cell r="G438">
            <v>2.4500000000000002</v>
          </cell>
          <cell r="I438">
            <v>182</v>
          </cell>
          <cell r="J438">
            <v>24514.82</v>
          </cell>
          <cell r="K438">
            <v>13478.64</v>
          </cell>
          <cell r="L438">
            <v>2.35</v>
          </cell>
          <cell r="M438">
            <v>1.77</v>
          </cell>
          <cell r="N438">
            <v>1.88</v>
          </cell>
          <cell r="O438">
            <v>1</v>
          </cell>
          <cell r="P438">
            <v>0.57609999999999995</v>
          </cell>
          <cell r="Q438">
            <v>0.56699999999999995</v>
          </cell>
          <cell r="S438" t="str">
            <v>A</v>
          </cell>
          <cell r="T438">
            <v>0.84760000000000002</v>
          </cell>
          <cell r="V438" t="str">
            <v>A</v>
          </cell>
          <cell r="W438">
            <v>0.90510000000000002</v>
          </cell>
          <cell r="X438">
            <v>0.82969999999999999</v>
          </cell>
          <cell r="Y438">
            <v>-1.7900000000000027E-2</v>
          </cell>
          <cell r="Z438">
            <v>-5.7499999999999996E-2</v>
          </cell>
          <cell r="AA438">
            <v>-6.3528891835156337E-2</v>
          </cell>
        </row>
        <row r="439">
          <cell r="A439" t="str">
            <v>099</v>
          </cell>
          <cell r="B439" t="str">
            <v>NON-BACTERIAL INFECTION OF NERVOUS SYSTEM EXCEPT VIRAL MENINGITIS WITHOUT CC/MCC</v>
          </cell>
          <cell r="C439">
            <v>9</v>
          </cell>
          <cell r="D439">
            <v>1</v>
          </cell>
          <cell r="E439">
            <v>52725.03</v>
          </cell>
          <cell r="F439">
            <v>26123.09</v>
          </cell>
          <cell r="G439">
            <v>5.67</v>
          </cell>
          <cell r="I439">
            <v>9</v>
          </cell>
          <cell r="J439">
            <v>52725.03</v>
          </cell>
          <cell r="K439">
            <v>26123.09</v>
          </cell>
          <cell r="L439">
            <v>5.2</v>
          </cell>
          <cell r="M439">
            <v>3.09</v>
          </cell>
          <cell r="N439">
            <v>3.9</v>
          </cell>
          <cell r="O439">
            <v>0</v>
          </cell>
          <cell r="P439">
            <v>1.2388999999999999</v>
          </cell>
          <cell r="Q439">
            <v>1.1120000000000001</v>
          </cell>
          <cell r="S439" t="str">
            <v>MP</v>
          </cell>
          <cell r="T439">
            <v>1.6621999999999999</v>
          </cell>
          <cell r="V439" t="str">
            <v>MP</v>
          </cell>
          <cell r="W439">
            <v>1.5613999999999999</v>
          </cell>
          <cell r="X439">
            <v>1.6272</v>
          </cell>
          <cell r="Y439">
            <v>-3.499999999999992E-2</v>
          </cell>
          <cell r="Z439">
            <v>0.1008</v>
          </cell>
          <cell r="AA439">
            <v>6.4557448443704368E-2</v>
          </cell>
        </row>
        <row r="440">
          <cell r="A440" t="str">
            <v>626</v>
          </cell>
          <cell r="B440" t="str">
            <v>THYROID, PARATHYROID AND THYROGLOSSAL PROCEDURES WITH CC</v>
          </cell>
          <cell r="C440">
            <v>21</v>
          </cell>
          <cell r="D440">
            <v>0</v>
          </cell>
          <cell r="E440">
            <v>91141.74</v>
          </cell>
          <cell r="F440">
            <v>58244.29</v>
          </cell>
          <cell r="G440">
            <v>3.33</v>
          </cell>
          <cell r="I440">
            <v>21</v>
          </cell>
          <cell r="J440">
            <v>91141.74</v>
          </cell>
          <cell r="K440">
            <v>58244.29</v>
          </cell>
          <cell r="L440">
            <v>3.33</v>
          </cell>
          <cell r="M440">
            <v>2.17</v>
          </cell>
          <cell r="N440">
            <v>2.67</v>
          </cell>
          <cell r="O440">
            <v>1</v>
          </cell>
          <cell r="P440">
            <v>2.1417000000000002</v>
          </cell>
          <cell r="Q440">
            <v>2.1078999999999999</v>
          </cell>
          <cell r="S440" t="str">
            <v>A</v>
          </cell>
          <cell r="T440">
            <v>3.1509</v>
          </cell>
          <cell r="V440" t="str">
            <v>A</v>
          </cell>
          <cell r="W440">
            <v>3.3664999999999998</v>
          </cell>
          <cell r="X440">
            <v>3.0844999999999998</v>
          </cell>
          <cell r="Y440">
            <v>-6.6400000000000237E-2</v>
          </cell>
          <cell r="Z440">
            <v>-0.21559999999999979</v>
          </cell>
          <cell r="AA440">
            <v>-6.4042774394771962E-2</v>
          </cell>
        </row>
        <row r="441">
          <cell r="A441" t="str">
            <v>976</v>
          </cell>
          <cell r="B441" t="str">
            <v>HIV WITH MAJOR RELATED CONDITION WITHOUT CC/MCC</v>
          </cell>
          <cell r="C441">
            <v>2</v>
          </cell>
          <cell r="D441">
            <v>0</v>
          </cell>
          <cell r="E441">
            <v>40120.99</v>
          </cell>
          <cell r="F441">
            <v>18063.189999999999</v>
          </cell>
          <cell r="G441">
            <v>4</v>
          </cell>
          <cell r="I441">
            <v>2</v>
          </cell>
          <cell r="J441">
            <v>40120.99</v>
          </cell>
          <cell r="K441">
            <v>18063.189999999999</v>
          </cell>
          <cell r="L441">
            <v>3.4</v>
          </cell>
          <cell r="M441">
            <v>2</v>
          </cell>
          <cell r="N441">
            <v>2.8</v>
          </cell>
          <cell r="O441">
            <v>0</v>
          </cell>
          <cell r="P441">
            <v>0</v>
          </cell>
          <cell r="Q441">
            <v>0.79959999999999998</v>
          </cell>
          <cell r="S441" t="str">
            <v>M</v>
          </cell>
          <cell r="T441">
            <v>1.1952</v>
          </cell>
          <cell r="V441" t="str">
            <v>MP</v>
          </cell>
          <cell r="W441">
            <v>0.97619999999999996</v>
          </cell>
          <cell r="X441">
            <v>1.1700999999999999</v>
          </cell>
          <cell r="Y441">
            <v>-2.5100000000000122E-2</v>
          </cell>
          <cell r="Z441">
            <v>0.21900000000000008</v>
          </cell>
          <cell r="AA441">
            <v>0.22433927473878312</v>
          </cell>
        </row>
        <row r="442">
          <cell r="A442" t="str">
            <v>606</v>
          </cell>
          <cell r="B442" t="str">
            <v>MINOR SKIN DISORDERS WITH MCC</v>
          </cell>
          <cell r="C442">
            <v>10</v>
          </cell>
          <cell r="D442">
            <v>1</v>
          </cell>
          <cell r="E442">
            <v>34212.699999999997</v>
          </cell>
          <cell r="F442">
            <v>27407.38</v>
          </cell>
          <cell r="G442">
            <v>4.8</v>
          </cell>
          <cell r="I442">
            <v>9</v>
          </cell>
          <cell r="J442">
            <v>26310.49</v>
          </cell>
          <cell r="K442">
            <v>14497.5</v>
          </cell>
          <cell r="L442">
            <v>6.3</v>
          </cell>
          <cell r="M442">
            <v>3.16</v>
          </cell>
          <cell r="N442">
            <v>4.4000000000000004</v>
          </cell>
          <cell r="O442">
            <v>0</v>
          </cell>
          <cell r="P442">
            <v>0.61819999999999997</v>
          </cell>
          <cell r="Q442">
            <v>1.5472999999999999</v>
          </cell>
          <cell r="S442" t="str">
            <v>M</v>
          </cell>
          <cell r="T442">
            <v>2.3129</v>
          </cell>
          <cell r="V442" t="str">
            <v>AO</v>
          </cell>
          <cell r="W442">
            <v>1.4281999999999999</v>
          </cell>
          <cell r="X442">
            <v>2.2642000000000002</v>
          </cell>
          <cell r="Y442">
            <v>-4.8699999999999743E-2</v>
          </cell>
          <cell r="Z442">
            <v>0.88470000000000004</v>
          </cell>
          <cell r="AA442">
            <v>0.61945105727489158</v>
          </cell>
        </row>
        <row r="443">
          <cell r="A443" t="str">
            <v>326</v>
          </cell>
          <cell r="B443" t="str">
            <v>STOMACH, ESOPHAGEAL AND DUODENAL PROCEDURES WITH MCC</v>
          </cell>
          <cell r="C443">
            <v>73</v>
          </cell>
          <cell r="D443">
            <v>5</v>
          </cell>
          <cell r="E443">
            <v>154248.68</v>
          </cell>
          <cell r="F443">
            <v>126133.45</v>
          </cell>
          <cell r="G443">
            <v>11.15</v>
          </cell>
          <cell r="I443">
            <v>71</v>
          </cell>
          <cell r="J443">
            <v>138635.04</v>
          </cell>
          <cell r="K443">
            <v>86344.99</v>
          </cell>
          <cell r="L443">
            <v>10.210000000000001</v>
          </cell>
          <cell r="M443">
            <v>7.06</v>
          </cell>
          <cell r="N443">
            <v>7.73</v>
          </cell>
          <cell r="O443">
            <v>1</v>
          </cell>
          <cell r="P443">
            <v>3.2576999999999998</v>
          </cell>
          <cell r="Q443">
            <v>3.2063000000000001</v>
          </cell>
          <cell r="S443" t="str">
            <v>A</v>
          </cell>
          <cell r="T443">
            <v>4.7927999999999997</v>
          </cell>
          <cell r="V443" t="str">
            <v>A</v>
          </cell>
          <cell r="W443">
            <v>4.9930000000000003</v>
          </cell>
          <cell r="X443">
            <v>4.6917999999999997</v>
          </cell>
          <cell r="Y443">
            <v>-0.10099999999999998</v>
          </cell>
          <cell r="Z443">
            <v>-0.2002000000000006</v>
          </cell>
          <cell r="AA443">
            <v>-4.0096134588423912E-2</v>
          </cell>
        </row>
        <row r="444">
          <cell r="A444" t="str">
            <v>167</v>
          </cell>
          <cell r="B444" t="str">
            <v>OTHER RESPIRATORY SYSTEM O.R. PROCEDURES WITH CC</v>
          </cell>
          <cell r="C444">
            <v>53</v>
          </cell>
          <cell r="D444">
            <v>0</v>
          </cell>
          <cell r="E444">
            <v>65476.959999999999</v>
          </cell>
          <cell r="F444">
            <v>32944.339999999997</v>
          </cell>
          <cell r="G444">
            <v>5.17</v>
          </cell>
          <cell r="I444">
            <v>52</v>
          </cell>
          <cell r="J444">
            <v>63148.88</v>
          </cell>
          <cell r="K444">
            <v>28617.200000000001</v>
          </cell>
          <cell r="L444">
            <v>5.19</v>
          </cell>
          <cell r="M444">
            <v>3.68</v>
          </cell>
          <cell r="N444">
            <v>4.0599999999999996</v>
          </cell>
          <cell r="O444">
            <v>1</v>
          </cell>
          <cell r="P444">
            <v>1.4839</v>
          </cell>
          <cell r="Q444">
            <v>1.4604999999999999</v>
          </cell>
          <cell r="S444" t="str">
            <v>A</v>
          </cell>
          <cell r="T444">
            <v>2.1831999999999998</v>
          </cell>
          <cell r="V444" t="str">
            <v>A</v>
          </cell>
          <cell r="W444">
            <v>2.3384999999999998</v>
          </cell>
          <cell r="X444">
            <v>2.1371000000000002</v>
          </cell>
          <cell r="Y444">
            <v>-4.6099999999999586E-2</v>
          </cell>
          <cell r="Z444">
            <v>-0.15529999999999999</v>
          </cell>
          <cell r="AA444">
            <v>-6.6410091939277313E-2</v>
          </cell>
        </row>
        <row r="445">
          <cell r="A445" t="str">
            <v>065</v>
          </cell>
          <cell r="B445" t="str">
            <v>INTRACRANIAL HEMORRHAGE OR CEREBRAL INFARCTION WITH CC OR TPA IN 24 HOURS</v>
          </cell>
          <cell r="C445">
            <v>275</v>
          </cell>
          <cell r="D445">
            <v>65</v>
          </cell>
          <cell r="E445">
            <v>40604.269999999997</v>
          </cell>
          <cell r="F445">
            <v>27269.52</v>
          </cell>
          <cell r="G445">
            <v>4.55</v>
          </cell>
          <cell r="I445">
            <v>268</v>
          </cell>
          <cell r="J445">
            <v>37765.07</v>
          </cell>
          <cell r="K445">
            <v>20820.66</v>
          </cell>
          <cell r="L445">
            <v>3.87</v>
          </cell>
          <cell r="M445">
            <v>3.21</v>
          </cell>
          <cell r="N445">
            <v>2.99</v>
          </cell>
          <cell r="O445">
            <v>1</v>
          </cell>
          <cell r="P445">
            <v>0.88739999999999997</v>
          </cell>
          <cell r="Q445">
            <v>0.87339999999999995</v>
          </cell>
          <cell r="S445" t="str">
            <v>A</v>
          </cell>
          <cell r="T445">
            <v>1.3056000000000001</v>
          </cell>
          <cell r="V445" t="str">
            <v>A</v>
          </cell>
          <cell r="W445">
            <v>1.3986000000000001</v>
          </cell>
          <cell r="X445">
            <v>1.278</v>
          </cell>
          <cell r="Y445">
            <v>-2.7600000000000069E-2</v>
          </cell>
          <cell r="Z445">
            <v>-9.2999999999999972E-2</v>
          </cell>
          <cell r="AA445">
            <v>-6.6495066495066465E-2</v>
          </cell>
        </row>
        <row r="446">
          <cell r="A446" t="str">
            <v>080</v>
          </cell>
          <cell r="B446" t="str">
            <v>NONTRAUMATIC STUPOR AND COMA WITH MCC</v>
          </cell>
          <cell r="C446">
            <v>15</v>
          </cell>
          <cell r="D446">
            <v>1</v>
          </cell>
          <cell r="E446">
            <v>74888.740000000005</v>
          </cell>
          <cell r="F446">
            <v>49488.92</v>
          </cell>
          <cell r="G446">
            <v>7.2</v>
          </cell>
          <cell r="I446">
            <v>14</v>
          </cell>
          <cell r="J446">
            <v>66339.25</v>
          </cell>
          <cell r="K446">
            <v>39085.61</v>
          </cell>
          <cell r="L446">
            <v>6.71</v>
          </cell>
          <cell r="M446">
            <v>5.22</v>
          </cell>
          <cell r="N446">
            <v>4.53</v>
          </cell>
          <cell r="O446">
            <v>1</v>
          </cell>
          <cell r="P446">
            <v>1.5589</v>
          </cell>
          <cell r="Q446">
            <v>1.5343</v>
          </cell>
          <cell r="S446" t="str">
            <v>A</v>
          </cell>
          <cell r="T446">
            <v>2.2934999999999999</v>
          </cell>
          <cell r="V446" t="str">
            <v>A</v>
          </cell>
          <cell r="W446">
            <v>2.4586999999999999</v>
          </cell>
          <cell r="X446">
            <v>2.2450999999999999</v>
          </cell>
          <cell r="Y446">
            <v>-4.8399999999999999E-2</v>
          </cell>
          <cell r="Z446">
            <v>-0.16520000000000001</v>
          </cell>
          <cell r="AA446">
            <v>-6.7189978443893128E-2</v>
          </cell>
        </row>
        <row r="447">
          <cell r="A447" t="str">
            <v>638</v>
          </cell>
          <cell r="B447" t="str">
            <v>DIABETES WITH CC</v>
          </cell>
          <cell r="C447">
            <v>807</v>
          </cell>
          <cell r="D447">
            <v>17</v>
          </cell>
          <cell r="E447">
            <v>25154.17</v>
          </cell>
          <cell r="F447">
            <v>16094.33</v>
          </cell>
          <cell r="G447">
            <v>3.29</v>
          </cell>
          <cell r="I447">
            <v>798</v>
          </cell>
          <cell r="J447">
            <v>24257.62</v>
          </cell>
          <cell r="K447">
            <v>13216.33</v>
          </cell>
          <cell r="L447">
            <v>3.18</v>
          </cell>
          <cell r="M447">
            <v>2.08</v>
          </cell>
          <cell r="N447">
            <v>2.65</v>
          </cell>
          <cell r="O447">
            <v>1</v>
          </cell>
          <cell r="P447">
            <v>0.56999999999999995</v>
          </cell>
          <cell r="Q447">
            <v>0.56100000000000005</v>
          </cell>
          <cell r="S447" t="str">
            <v>A</v>
          </cell>
          <cell r="T447">
            <v>0.83860000000000001</v>
          </cell>
          <cell r="V447" t="str">
            <v>A</v>
          </cell>
          <cell r="W447">
            <v>0.8972</v>
          </cell>
          <cell r="X447">
            <v>0.82089999999999996</v>
          </cell>
          <cell r="Y447">
            <v>-1.7700000000000049E-2</v>
          </cell>
          <cell r="Z447">
            <v>-5.8599999999999985E-2</v>
          </cell>
          <cell r="AA447">
            <v>-6.5314311190370025E-2</v>
          </cell>
        </row>
        <row r="448">
          <cell r="A448" t="str">
            <v>177</v>
          </cell>
          <cell r="B448" t="str">
            <v>RESPIRATORY INFECTIONS AND INFLAMMATIONS WITH MCC</v>
          </cell>
          <cell r="C448">
            <v>497</v>
          </cell>
          <cell r="D448">
            <v>16</v>
          </cell>
          <cell r="E448">
            <v>45815.64</v>
          </cell>
          <cell r="F448">
            <v>35430.22</v>
          </cell>
          <cell r="G448">
            <v>5.54</v>
          </cell>
          <cell r="I448">
            <v>488</v>
          </cell>
          <cell r="J448">
            <v>42919.67</v>
          </cell>
          <cell r="K448">
            <v>28339.3</v>
          </cell>
          <cell r="L448">
            <v>5.2</v>
          </cell>
          <cell r="M448">
            <v>3.91</v>
          </cell>
          <cell r="N448">
            <v>4.1100000000000003</v>
          </cell>
          <cell r="O448">
            <v>1</v>
          </cell>
          <cell r="P448">
            <v>1.0085</v>
          </cell>
          <cell r="Q448">
            <v>0.99260000000000004</v>
          </cell>
          <cell r="S448" t="str">
            <v>A</v>
          </cell>
          <cell r="T448">
            <v>1.4837</v>
          </cell>
          <cell r="V448" t="str">
            <v>A</v>
          </cell>
          <cell r="W448">
            <v>1.5888</v>
          </cell>
          <cell r="X448">
            <v>1.4524999999999999</v>
          </cell>
          <cell r="Y448">
            <v>-3.1200000000000117E-2</v>
          </cell>
          <cell r="Z448">
            <v>-0.10509999999999997</v>
          </cell>
          <cell r="AA448">
            <v>-6.6150553877139959E-2</v>
          </cell>
        </row>
        <row r="449">
          <cell r="A449" t="str">
            <v>605</v>
          </cell>
          <cell r="B449" t="str">
            <v>TRAUMA TO THE SKIN, SUBCUTANEOUS TISSUE AND BREAST WITHOUT MCC</v>
          </cell>
          <cell r="C449">
            <v>52</v>
          </cell>
          <cell r="D449">
            <v>8</v>
          </cell>
          <cell r="E449">
            <v>27646.69</v>
          </cell>
          <cell r="F449">
            <v>17502.98</v>
          </cell>
          <cell r="G449">
            <v>2.54</v>
          </cell>
          <cell r="I449">
            <v>51</v>
          </cell>
          <cell r="J449">
            <v>26411.48</v>
          </cell>
          <cell r="K449">
            <v>15265.07</v>
          </cell>
          <cell r="L449">
            <v>2.5499999999999998</v>
          </cell>
          <cell r="M449">
            <v>1.51</v>
          </cell>
          <cell r="N449">
            <v>2.15</v>
          </cell>
          <cell r="O449">
            <v>1</v>
          </cell>
          <cell r="P449">
            <v>0.62060000000000004</v>
          </cell>
          <cell r="Q449">
            <v>0.61080000000000001</v>
          </cell>
          <cell r="S449" t="str">
            <v>A</v>
          </cell>
          <cell r="T449">
            <v>0.91300000000000003</v>
          </cell>
          <cell r="V449" t="str">
            <v>A</v>
          </cell>
          <cell r="W449">
            <v>0.97960000000000003</v>
          </cell>
          <cell r="X449">
            <v>0.89380000000000004</v>
          </cell>
          <cell r="Y449">
            <v>-1.9199999999999995E-2</v>
          </cell>
          <cell r="Z449">
            <v>-6.6599999999999993E-2</v>
          </cell>
          <cell r="AA449">
            <v>-6.7986933442221301E-2</v>
          </cell>
        </row>
        <row r="450">
          <cell r="A450" t="str">
            <v>377</v>
          </cell>
          <cell r="B450" t="str">
            <v>GASTROINTESTINAL HEMORRHAGE WITH MCC</v>
          </cell>
          <cell r="C450">
            <v>180</v>
          </cell>
          <cell r="D450">
            <v>19</v>
          </cell>
          <cell r="E450">
            <v>67879.27</v>
          </cell>
          <cell r="F450">
            <v>64859.11</v>
          </cell>
          <cell r="G450">
            <v>5.87</v>
          </cell>
          <cell r="I450">
            <v>176</v>
          </cell>
          <cell r="J450">
            <v>61779.78</v>
          </cell>
          <cell r="K450">
            <v>50684.32</v>
          </cell>
          <cell r="L450">
            <v>5.51</v>
          </cell>
          <cell r="M450">
            <v>4.38</v>
          </cell>
          <cell r="N450">
            <v>4.26</v>
          </cell>
          <cell r="O450">
            <v>1</v>
          </cell>
          <cell r="P450">
            <v>1.4517</v>
          </cell>
          <cell r="Q450">
            <v>1.4288000000000001</v>
          </cell>
          <cell r="S450" t="str">
            <v>A</v>
          </cell>
          <cell r="T450">
            <v>2.1358000000000001</v>
          </cell>
          <cell r="V450" t="str">
            <v>A</v>
          </cell>
          <cell r="W450">
            <v>2.3008000000000002</v>
          </cell>
          <cell r="X450">
            <v>2.0908000000000002</v>
          </cell>
          <cell r="Y450">
            <v>-4.4999999999999929E-2</v>
          </cell>
          <cell r="Z450">
            <v>-0.16500000000000004</v>
          </cell>
          <cell r="AA450">
            <v>-7.1714186369958285E-2</v>
          </cell>
        </row>
        <row r="451">
          <cell r="A451" t="str">
            <v>319</v>
          </cell>
          <cell r="B451" t="str">
            <v>OTHER ENDOVASCULAR CARDIAC VALVE PROCEDURES WITH MCC</v>
          </cell>
          <cell r="C451">
            <v>9</v>
          </cell>
          <cell r="D451">
            <v>1</v>
          </cell>
          <cell r="E451">
            <v>210046.88</v>
          </cell>
          <cell r="F451">
            <v>169281.41</v>
          </cell>
          <cell r="G451">
            <v>14</v>
          </cell>
          <cell r="I451">
            <v>8</v>
          </cell>
          <cell r="J451">
            <v>156945.85</v>
          </cell>
          <cell r="K451">
            <v>82829.62</v>
          </cell>
          <cell r="L451">
            <v>9.9</v>
          </cell>
          <cell r="M451">
            <v>6.46</v>
          </cell>
          <cell r="N451">
            <v>7.1</v>
          </cell>
          <cell r="O451">
            <v>0</v>
          </cell>
          <cell r="P451">
            <v>3.6879</v>
          </cell>
          <cell r="Q451">
            <v>4.1990999999999996</v>
          </cell>
          <cell r="S451" t="str">
            <v>M</v>
          </cell>
          <cell r="T451">
            <v>6.2767999999999997</v>
          </cell>
          <cell r="V451" t="str">
            <v>A</v>
          </cell>
          <cell r="W451">
            <v>5.8478000000000003</v>
          </cell>
          <cell r="X451">
            <v>6.1444999999999999</v>
          </cell>
          <cell r="Y451">
            <v>-0.13229999999999986</v>
          </cell>
          <cell r="Z451">
            <v>0.42899999999999938</v>
          </cell>
          <cell r="AA451">
            <v>7.3360922056157768E-2</v>
          </cell>
        </row>
        <row r="452">
          <cell r="A452" t="str">
            <v>559</v>
          </cell>
          <cell r="B452" t="str">
            <v>AFTERCARE, MUSCULOSKELETAL SYSTEM AND CONNECTIVE TISSUE WITH MCC</v>
          </cell>
          <cell r="C452">
            <v>11</v>
          </cell>
          <cell r="D452">
            <v>4</v>
          </cell>
          <cell r="E452">
            <v>82314.23</v>
          </cell>
          <cell r="F452">
            <v>88391.88</v>
          </cell>
          <cell r="G452">
            <v>12.55</v>
          </cell>
          <cell r="I452">
            <v>10</v>
          </cell>
          <cell r="J452">
            <v>63115.92</v>
          </cell>
          <cell r="K452">
            <v>67380.350000000006</v>
          </cell>
          <cell r="L452">
            <v>9.8000000000000007</v>
          </cell>
          <cell r="M452">
            <v>12.77</v>
          </cell>
          <cell r="N452">
            <v>4.79</v>
          </cell>
          <cell r="O452">
            <v>1</v>
          </cell>
          <cell r="P452">
            <v>1.4831000000000001</v>
          </cell>
          <cell r="Q452">
            <v>1.4597</v>
          </cell>
          <cell r="S452" t="str">
            <v>A</v>
          </cell>
          <cell r="T452">
            <v>2.1819999999999999</v>
          </cell>
          <cell r="V452" t="str">
            <v>M</v>
          </cell>
          <cell r="W452">
            <v>2.8731</v>
          </cell>
          <cell r="X452">
            <v>2.1360000000000001</v>
          </cell>
          <cell r="Y452">
            <v>-4.5999999999999819E-2</v>
          </cell>
          <cell r="Z452">
            <v>-0.69110000000000005</v>
          </cell>
          <cell r="AA452">
            <v>-0.2405415753019387</v>
          </cell>
        </row>
        <row r="453">
          <cell r="A453" t="str">
            <v>578</v>
          </cell>
          <cell r="B453" t="str">
            <v>SKIN GRAFT EXCEPT FOR SKIN ULCER OR CELLULITIS WITHOUT CC/MCC</v>
          </cell>
          <cell r="C453">
            <v>9</v>
          </cell>
          <cell r="D453">
            <v>0</v>
          </cell>
          <cell r="E453">
            <v>116378.58</v>
          </cell>
          <cell r="F453">
            <v>73289.399999999994</v>
          </cell>
          <cell r="G453">
            <v>3</v>
          </cell>
          <cell r="I453">
            <v>8</v>
          </cell>
          <cell r="J453">
            <v>96775.86</v>
          </cell>
          <cell r="K453">
            <v>50836.52</v>
          </cell>
          <cell r="L453">
            <v>3.2</v>
          </cell>
          <cell r="M453">
            <v>1.65</v>
          </cell>
          <cell r="N453">
            <v>2.2000000000000002</v>
          </cell>
          <cell r="O453">
            <v>0</v>
          </cell>
          <cell r="P453">
            <v>2.2740999999999998</v>
          </cell>
          <cell r="Q453">
            <v>1.6433</v>
          </cell>
          <cell r="S453" t="str">
            <v>M</v>
          </cell>
          <cell r="T453">
            <v>2.4563999999999999</v>
          </cell>
          <cell r="V453" t="str">
            <v>A</v>
          </cell>
          <cell r="W453">
            <v>3.6082999999999998</v>
          </cell>
          <cell r="X453">
            <v>2.4045999999999998</v>
          </cell>
          <cell r="Y453">
            <v>-5.1800000000000068E-2</v>
          </cell>
          <cell r="Z453">
            <v>-1.1518999999999999</v>
          </cell>
          <cell r="AA453">
            <v>-0.31923620541529252</v>
          </cell>
        </row>
        <row r="454">
          <cell r="A454" t="str">
            <v>231</v>
          </cell>
          <cell r="B454" t="str">
            <v>CORONARY BYPASS WITH PTCA WITH MCC</v>
          </cell>
          <cell r="C454">
            <v>14</v>
          </cell>
          <cell r="D454">
            <v>1</v>
          </cell>
          <cell r="E454">
            <v>259118.52</v>
          </cell>
          <cell r="F454">
            <v>153106.12</v>
          </cell>
          <cell r="G454">
            <v>12.36</v>
          </cell>
          <cell r="I454">
            <v>13</v>
          </cell>
          <cell r="J454">
            <v>229706.83</v>
          </cell>
          <cell r="K454">
            <v>114603.69</v>
          </cell>
          <cell r="L454">
            <v>11.08</v>
          </cell>
          <cell r="M454">
            <v>4.57</v>
          </cell>
          <cell r="N454">
            <v>10.35</v>
          </cell>
          <cell r="O454">
            <v>1</v>
          </cell>
          <cell r="P454">
            <v>5.3977000000000004</v>
          </cell>
          <cell r="Q454">
            <v>6.5092999999999996</v>
          </cell>
          <cell r="S454" t="str">
            <v>AP</v>
          </cell>
          <cell r="T454">
            <v>9.7301000000000002</v>
          </cell>
          <cell r="V454" t="str">
            <v>AP</v>
          </cell>
          <cell r="W454">
            <v>10.108499999999999</v>
          </cell>
          <cell r="X454">
            <v>9.5251000000000001</v>
          </cell>
          <cell r="Y454">
            <v>-0.20500000000000007</v>
          </cell>
          <cell r="Z454">
            <v>-0.37839999999999918</v>
          </cell>
          <cell r="AA454">
            <v>-3.74338428055596E-2</v>
          </cell>
        </row>
        <row r="455">
          <cell r="A455" t="str">
            <v>475</v>
          </cell>
          <cell r="B455" t="str">
            <v>AMPUTATION FOR MUSCULOSKELETAL SYSTEM AND CONNECTIVE TISSUE DISORDERS WITH CC</v>
          </cell>
          <cell r="C455">
            <v>46</v>
          </cell>
          <cell r="D455">
            <v>5</v>
          </cell>
          <cell r="E455">
            <v>81791.759999999995</v>
          </cell>
          <cell r="F455">
            <v>38813.49</v>
          </cell>
          <cell r="G455">
            <v>10.24</v>
          </cell>
          <cell r="I455">
            <v>44</v>
          </cell>
          <cell r="J455">
            <v>76948.759999999995</v>
          </cell>
          <cell r="K455">
            <v>32170.38</v>
          </cell>
          <cell r="L455">
            <v>9.36</v>
          </cell>
          <cell r="M455">
            <v>4.54</v>
          </cell>
          <cell r="N455">
            <v>8.2200000000000006</v>
          </cell>
          <cell r="O455">
            <v>1</v>
          </cell>
          <cell r="P455">
            <v>1.8082</v>
          </cell>
          <cell r="Q455">
            <v>1.7797000000000001</v>
          </cell>
          <cell r="S455" t="str">
            <v>A</v>
          </cell>
          <cell r="T455">
            <v>2.6602999999999999</v>
          </cell>
          <cell r="V455" t="str">
            <v>A</v>
          </cell>
          <cell r="W455">
            <v>2.8727</v>
          </cell>
          <cell r="X455">
            <v>2.6042000000000001</v>
          </cell>
          <cell r="Y455">
            <v>-5.6099999999999817E-2</v>
          </cell>
          <cell r="Z455">
            <v>-0.21240000000000014</v>
          </cell>
          <cell r="AA455">
            <v>-7.3937410798203831E-2</v>
          </cell>
        </row>
        <row r="456">
          <cell r="A456" t="str">
            <v>858</v>
          </cell>
          <cell r="B456" t="str">
            <v>POSTOPERATIVE OR POST-TRAUMATIC INFECTIONS WITH O.R. PROCEDURES WITHOUT CC/MCC</v>
          </cell>
          <cell r="C456">
            <v>15</v>
          </cell>
          <cell r="D456">
            <v>0</v>
          </cell>
          <cell r="E456">
            <v>52887.35</v>
          </cell>
          <cell r="F456">
            <v>21413.79</v>
          </cell>
          <cell r="G456">
            <v>5.2</v>
          </cell>
          <cell r="I456">
            <v>14</v>
          </cell>
          <cell r="J456">
            <v>49709.33</v>
          </cell>
          <cell r="K456">
            <v>18433.84</v>
          </cell>
          <cell r="L456">
            <v>4.6399999999999997</v>
          </cell>
          <cell r="M456">
            <v>2.09</v>
          </cell>
          <cell r="N456">
            <v>4.1399999999999997</v>
          </cell>
          <cell r="O456">
            <v>1</v>
          </cell>
          <cell r="P456">
            <v>1.1680999999999999</v>
          </cell>
          <cell r="Q456">
            <v>1.1496999999999999</v>
          </cell>
          <cell r="S456" t="str">
            <v>A</v>
          </cell>
          <cell r="T456">
            <v>1.7185999999999999</v>
          </cell>
          <cell r="V456" t="str">
            <v>A</v>
          </cell>
          <cell r="W456">
            <v>1.8569</v>
          </cell>
          <cell r="X456">
            <v>1.6823999999999999</v>
          </cell>
          <cell r="Y456">
            <v>-3.620000000000001E-2</v>
          </cell>
          <cell r="Z456">
            <v>-0.13830000000000009</v>
          </cell>
          <cell r="AA456">
            <v>-7.4478970326888952E-2</v>
          </cell>
        </row>
        <row r="457">
          <cell r="A457" t="str">
            <v>392</v>
          </cell>
          <cell r="B457" t="str">
            <v>ESOPHAGITIS, GASTROENTERITIS AND MISCELLANEOUS DIGESTIVE DISORDERS WITHOUT MCC</v>
          </cell>
          <cell r="C457">
            <v>871</v>
          </cell>
          <cell r="D457">
            <v>24</v>
          </cell>
          <cell r="E457">
            <v>24533.15</v>
          </cell>
          <cell r="F457">
            <v>14944.51</v>
          </cell>
          <cell r="G457">
            <v>3.06</v>
          </cell>
          <cell r="I457">
            <v>855</v>
          </cell>
          <cell r="J457">
            <v>23430.32</v>
          </cell>
          <cell r="K457">
            <v>12662.08</v>
          </cell>
          <cell r="L457">
            <v>2.98</v>
          </cell>
          <cell r="M457">
            <v>1.84</v>
          </cell>
          <cell r="N457">
            <v>2.5</v>
          </cell>
          <cell r="O457">
            <v>1</v>
          </cell>
          <cell r="P457">
            <v>0.55059999999999998</v>
          </cell>
          <cell r="Q457">
            <v>0.54190000000000005</v>
          </cell>
          <cell r="S457" t="str">
            <v>A</v>
          </cell>
          <cell r="T457">
            <v>0.81</v>
          </cell>
          <cell r="V457" t="str">
            <v>A</v>
          </cell>
          <cell r="W457">
            <v>0.87570000000000003</v>
          </cell>
          <cell r="X457">
            <v>0.79300000000000004</v>
          </cell>
          <cell r="Y457">
            <v>-1.7000000000000015E-2</v>
          </cell>
          <cell r="Z457">
            <v>-6.5699999999999981E-2</v>
          </cell>
          <cell r="AA457">
            <v>-7.5025693730729676E-2</v>
          </cell>
        </row>
        <row r="458">
          <cell r="A458" t="str">
            <v>036</v>
          </cell>
          <cell r="B458" t="str">
            <v>CAROTID ARTERY STENT PROCEDURES WITHOUT CC/MCC</v>
          </cell>
          <cell r="C458">
            <v>26</v>
          </cell>
          <cell r="D458">
            <v>0</v>
          </cell>
          <cell r="E458">
            <v>61769.11</v>
          </cell>
          <cell r="F458">
            <v>28078.79</v>
          </cell>
          <cell r="G458">
            <v>1.62</v>
          </cell>
          <cell r="I458">
            <v>24</v>
          </cell>
          <cell r="J458">
            <v>54840.34</v>
          </cell>
          <cell r="K458">
            <v>14279.11</v>
          </cell>
          <cell r="L458">
            <v>1.33</v>
          </cell>
          <cell r="M458">
            <v>0.69</v>
          </cell>
          <cell r="N458">
            <v>1.22</v>
          </cell>
          <cell r="O458">
            <v>1</v>
          </cell>
          <cell r="P458">
            <v>1.2887</v>
          </cell>
          <cell r="Q458">
            <v>1.2684</v>
          </cell>
          <cell r="S458" t="str">
            <v>A</v>
          </cell>
          <cell r="T458">
            <v>1.8959999999999999</v>
          </cell>
          <cell r="V458" t="str">
            <v>A</v>
          </cell>
          <cell r="W458">
            <v>2.0499999999999998</v>
          </cell>
          <cell r="X458">
            <v>1.8560000000000001</v>
          </cell>
          <cell r="Y458">
            <v>-3.9999999999999813E-2</v>
          </cell>
          <cell r="Z458">
            <v>-0.15399999999999991</v>
          </cell>
          <cell r="AA458">
            <v>-7.5121951219512165E-2</v>
          </cell>
        </row>
        <row r="459">
          <cell r="A459" t="str">
            <v>208</v>
          </cell>
          <cell r="B459" t="str">
            <v>RESPIRATORY SYSTEM DIAGNOSIS WITH VENTILATOR SUPPORT &lt;=96 HOURS</v>
          </cell>
          <cell r="C459">
            <v>316</v>
          </cell>
          <cell r="D459">
            <v>33</v>
          </cell>
          <cell r="E459">
            <v>74781.759999999995</v>
          </cell>
          <cell r="F459">
            <v>49961.81</v>
          </cell>
          <cell r="G459">
            <v>6.31</v>
          </cell>
          <cell r="I459">
            <v>307</v>
          </cell>
          <cell r="J459">
            <v>69254.81</v>
          </cell>
          <cell r="K459">
            <v>38367.39</v>
          </cell>
          <cell r="L459">
            <v>5.83</v>
          </cell>
          <cell r="M459">
            <v>4.68</v>
          </cell>
          <cell r="N459">
            <v>4.37</v>
          </cell>
          <cell r="O459">
            <v>1</v>
          </cell>
          <cell r="P459">
            <v>1.6274</v>
          </cell>
          <cell r="Q459">
            <v>1.6016999999999999</v>
          </cell>
          <cell r="S459" t="str">
            <v>A</v>
          </cell>
          <cell r="T459">
            <v>2.3942000000000001</v>
          </cell>
          <cell r="V459" t="str">
            <v>A</v>
          </cell>
          <cell r="W459">
            <v>2.5703</v>
          </cell>
          <cell r="X459">
            <v>2.3437999999999999</v>
          </cell>
          <cell r="Y459">
            <v>-5.0400000000000222E-2</v>
          </cell>
          <cell r="Z459">
            <v>-0.17609999999999992</v>
          </cell>
          <cell r="AA459">
            <v>-6.8513403104695919E-2</v>
          </cell>
        </row>
        <row r="460">
          <cell r="A460" t="str">
            <v>220</v>
          </cell>
          <cell r="B460" t="str">
            <v>CARDIAC VALVE AND OTHER MAJOR CARDIOTHORACIC PROCEDURES WITHOUT CARDIAC CATHETERIZATION WITH CC</v>
          </cell>
          <cell r="C460">
            <v>81</v>
          </cell>
          <cell r="D460">
            <v>1</v>
          </cell>
          <cell r="E460">
            <v>210209.28</v>
          </cell>
          <cell r="F460">
            <v>68640.81</v>
          </cell>
          <cell r="G460">
            <v>6</v>
          </cell>
          <cell r="I460">
            <v>81</v>
          </cell>
          <cell r="J460">
            <v>210209.28</v>
          </cell>
          <cell r="K460">
            <v>68640.81</v>
          </cell>
          <cell r="L460">
            <v>6</v>
          </cell>
          <cell r="M460">
            <v>2.92</v>
          </cell>
          <cell r="N460">
            <v>5.4</v>
          </cell>
          <cell r="O460">
            <v>1</v>
          </cell>
          <cell r="P460">
            <v>4.9394999999999998</v>
          </cell>
          <cell r="Q460">
            <v>4.8616000000000001</v>
          </cell>
          <cell r="S460" t="str">
            <v>A</v>
          </cell>
          <cell r="T460">
            <v>7.2671000000000001</v>
          </cell>
          <cell r="V460" t="str">
            <v>AO</v>
          </cell>
          <cell r="W460">
            <v>8.0266000000000002</v>
          </cell>
          <cell r="X460">
            <v>7.1139999999999999</v>
          </cell>
          <cell r="Y460">
            <v>-0.15310000000000024</v>
          </cell>
          <cell r="Z460">
            <v>-0.75950000000000006</v>
          </cell>
          <cell r="AA460">
            <v>-9.4622878927565851E-2</v>
          </cell>
        </row>
        <row r="461">
          <cell r="A461" t="str">
            <v>749</v>
          </cell>
          <cell r="B461" t="str">
            <v>OTHER FEMALE REPRODUCTIVE SYSTEM O.R. PROCEDURES WITH CC/MCC</v>
          </cell>
          <cell r="C461">
            <v>18</v>
          </cell>
          <cell r="D461">
            <v>0</v>
          </cell>
          <cell r="E461">
            <v>94581.96</v>
          </cell>
          <cell r="F461">
            <v>55944.69</v>
          </cell>
          <cell r="G461">
            <v>8.61</v>
          </cell>
          <cell r="I461">
            <v>16</v>
          </cell>
          <cell r="J461">
            <v>78886.53</v>
          </cell>
          <cell r="K461">
            <v>35866.75</v>
          </cell>
          <cell r="L461">
            <v>6.75</v>
          </cell>
          <cell r="M461">
            <v>6.26</v>
          </cell>
          <cell r="N461">
            <v>5.15</v>
          </cell>
          <cell r="O461">
            <v>1</v>
          </cell>
          <cell r="P461">
            <v>1.8536999999999999</v>
          </cell>
          <cell r="Q461">
            <v>1.8245</v>
          </cell>
          <cell r="S461" t="str">
            <v>A</v>
          </cell>
          <cell r="T461">
            <v>2.7273000000000001</v>
          </cell>
          <cell r="V461" t="str">
            <v>A</v>
          </cell>
          <cell r="W461">
            <v>2.9535</v>
          </cell>
          <cell r="X461">
            <v>2.6698</v>
          </cell>
          <cell r="Y461">
            <v>-5.7500000000000107E-2</v>
          </cell>
          <cell r="Z461">
            <v>-0.22619999999999996</v>
          </cell>
          <cell r="AA461">
            <v>-7.6587100050787185E-2</v>
          </cell>
        </row>
        <row r="462">
          <cell r="A462" t="str">
            <v>095</v>
          </cell>
          <cell r="B462" t="str">
            <v>BACTERIAL AND TUBERCULOUS INFECTIONS OF NERVOUS SYSTEM WITH CC</v>
          </cell>
          <cell r="C462">
            <v>28</v>
          </cell>
          <cell r="D462">
            <v>8</v>
          </cell>
          <cell r="E462">
            <v>67991.94</v>
          </cell>
          <cell r="F462">
            <v>43982.32</v>
          </cell>
          <cell r="G462">
            <v>11.54</v>
          </cell>
          <cell r="I462">
            <v>27</v>
          </cell>
          <cell r="J462">
            <v>63915.63</v>
          </cell>
          <cell r="K462">
            <v>39253.449999999997</v>
          </cell>
          <cell r="L462">
            <v>11.74</v>
          </cell>
          <cell r="M462">
            <v>10.93</v>
          </cell>
          <cell r="N462">
            <v>7.86</v>
          </cell>
          <cell r="O462">
            <v>1</v>
          </cell>
          <cell r="P462">
            <v>1.5019</v>
          </cell>
          <cell r="Q462">
            <v>1.3615999999999999</v>
          </cell>
          <cell r="S462" t="str">
            <v>AT</v>
          </cell>
          <cell r="T462">
            <v>2.0352999999999999</v>
          </cell>
          <cell r="V462" t="str">
            <v>AT</v>
          </cell>
          <cell r="W462">
            <v>2.4262999999999999</v>
          </cell>
          <cell r="X462">
            <v>1.9923999999999999</v>
          </cell>
          <cell r="Y462">
            <v>-4.2899999999999938E-2</v>
          </cell>
          <cell r="Z462">
            <v>-0.39100000000000001</v>
          </cell>
          <cell r="AA462">
            <v>-0.16115072332357913</v>
          </cell>
        </row>
        <row r="463">
          <cell r="A463" t="str">
            <v>916</v>
          </cell>
          <cell r="B463" t="str">
            <v>ALLERGIC REACTIONS WITHOUT MCC</v>
          </cell>
          <cell r="C463">
            <v>29</v>
          </cell>
          <cell r="D463">
            <v>0</v>
          </cell>
          <cell r="E463">
            <v>19649.490000000002</v>
          </cell>
          <cell r="F463">
            <v>19792.55</v>
          </cell>
          <cell r="G463">
            <v>1.79</v>
          </cell>
          <cell r="I463">
            <v>28</v>
          </cell>
          <cell r="J463">
            <v>16492.900000000001</v>
          </cell>
          <cell r="K463">
            <v>10806.35</v>
          </cell>
          <cell r="L463">
            <v>1.75</v>
          </cell>
          <cell r="M463">
            <v>0.87</v>
          </cell>
          <cell r="N463">
            <v>1.56</v>
          </cell>
          <cell r="O463">
            <v>1</v>
          </cell>
          <cell r="P463">
            <v>0.3876</v>
          </cell>
          <cell r="Q463">
            <v>0.38150000000000001</v>
          </cell>
          <cell r="S463" t="str">
            <v>A</v>
          </cell>
          <cell r="T463">
            <v>0.57030000000000003</v>
          </cell>
          <cell r="V463" t="str">
            <v>A</v>
          </cell>
          <cell r="W463">
            <v>0.6179</v>
          </cell>
          <cell r="X463">
            <v>0.55820000000000003</v>
          </cell>
          <cell r="Y463">
            <v>-1.21E-2</v>
          </cell>
          <cell r="Z463">
            <v>-4.7599999999999976E-2</v>
          </cell>
          <cell r="AA463">
            <v>-7.7035118951286577E-2</v>
          </cell>
        </row>
        <row r="464">
          <cell r="A464" t="str">
            <v>250</v>
          </cell>
          <cell r="B464" t="str">
            <v>PERCUTANEOUS CARDIOVASCULAR PROCEDURES WITHOUT INTRALUMINAL DEVICE WITH MCC</v>
          </cell>
          <cell r="C464">
            <v>22</v>
          </cell>
          <cell r="D464">
            <v>1</v>
          </cell>
          <cell r="E464">
            <v>74439.320000000007</v>
          </cell>
          <cell r="F464">
            <v>26897.439999999999</v>
          </cell>
          <cell r="G464">
            <v>3.45</v>
          </cell>
          <cell r="I464">
            <v>20</v>
          </cell>
          <cell r="J464">
            <v>68384.5</v>
          </cell>
          <cell r="K464">
            <v>19801.939999999999</v>
          </cell>
          <cell r="L464">
            <v>2.8</v>
          </cell>
          <cell r="M464">
            <v>1.5</v>
          </cell>
          <cell r="N464">
            <v>2.42</v>
          </cell>
          <cell r="O464">
            <v>1</v>
          </cell>
          <cell r="P464">
            <v>1.6069</v>
          </cell>
          <cell r="Q464">
            <v>2.0274999999999999</v>
          </cell>
          <cell r="S464" t="str">
            <v>AP</v>
          </cell>
          <cell r="T464">
            <v>3.0306999999999999</v>
          </cell>
          <cell r="V464" t="str">
            <v>A</v>
          </cell>
          <cell r="W464">
            <v>2.5634999999999999</v>
          </cell>
          <cell r="X464">
            <v>2.9668000000000001</v>
          </cell>
          <cell r="Y464">
            <v>-6.3899999999999846E-2</v>
          </cell>
          <cell r="Z464">
            <v>0.46720000000000006</v>
          </cell>
          <cell r="AA464">
            <v>0.18225082894480205</v>
          </cell>
        </row>
        <row r="465">
          <cell r="A465" t="str">
            <v>675</v>
          </cell>
          <cell r="B465" t="str">
            <v>OTHER KIDNEY AND URINARY TRACT PROCEDURES WITHOUT CC/MCC</v>
          </cell>
          <cell r="C465">
            <v>7</v>
          </cell>
          <cell r="D465">
            <v>0</v>
          </cell>
          <cell r="E465">
            <v>73193.919999999998</v>
          </cell>
          <cell r="F465">
            <v>41962.95</v>
          </cell>
          <cell r="G465">
            <v>2.86</v>
          </cell>
          <cell r="I465">
            <v>7</v>
          </cell>
          <cell r="J465">
            <v>73193.919999999998</v>
          </cell>
          <cell r="K465">
            <v>41962.95</v>
          </cell>
          <cell r="L465">
            <v>3.7</v>
          </cell>
          <cell r="M465">
            <v>1.96</v>
          </cell>
          <cell r="N465">
            <v>2.8</v>
          </cell>
          <cell r="O465">
            <v>0</v>
          </cell>
          <cell r="P465">
            <v>1.7199</v>
          </cell>
          <cell r="Q465">
            <v>0.9778</v>
          </cell>
          <cell r="S465" t="str">
            <v>MP</v>
          </cell>
          <cell r="T465">
            <v>1.4616</v>
          </cell>
          <cell r="V465" t="str">
            <v>MP</v>
          </cell>
          <cell r="W465">
            <v>1.7083999999999999</v>
          </cell>
          <cell r="X465">
            <v>1.4308000000000001</v>
          </cell>
          <cell r="Y465">
            <v>-3.0799999999999939E-2</v>
          </cell>
          <cell r="Z465">
            <v>-0.24679999999999991</v>
          </cell>
          <cell r="AA465">
            <v>-0.14446265511589787</v>
          </cell>
        </row>
        <row r="466">
          <cell r="A466" t="str">
            <v>476</v>
          </cell>
          <cell r="B466" t="str">
            <v>AMPUTATION FOR MUSCULOSKELETAL SYSTEM AND CONNECTIVE TISSUE DISORDERS WITHOUT CC/MCC</v>
          </cell>
          <cell r="C466">
            <v>10</v>
          </cell>
          <cell r="D466">
            <v>2</v>
          </cell>
          <cell r="E466">
            <v>59219.839999999997</v>
          </cell>
          <cell r="F466">
            <v>40978.79</v>
          </cell>
          <cell r="G466">
            <v>3.9</v>
          </cell>
          <cell r="I466">
            <v>9</v>
          </cell>
          <cell r="J466">
            <v>46631.19</v>
          </cell>
          <cell r="K466">
            <v>16766.13</v>
          </cell>
          <cell r="L466">
            <v>3.3</v>
          </cell>
          <cell r="M466">
            <v>1.7</v>
          </cell>
          <cell r="N466">
            <v>2.6</v>
          </cell>
          <cell r="O466">
            <v>0</v>
          </cell>
          <cell r="P466">
            <v>1.0956999999999999</v>
          </cell>
          <cell r="Q466">
            <v>1.1175999999999999</v>
          </cell>
          <cell r="S466" t="str">
            <v>M</v>
          </cell>
          <cell r="T466">
            <v>1.6706000000000001</v>
          </cell>
          <cell r="V466" t="str">
            <v>A</v>
          </cell>
          <cell r="W466">
            <v>1.7491000000000001</v>
          </cell>
          <cell r="X466">
            <v>1.6354</v>
          </cell>
          <cell r="Y466">
            <v>-3.520000000000012E-2</v>
          </cell>
          <cell r="Z466">
            <v>-7.8500000000000014E-2</v>
          </cell>
          <cell r="AA466">
            <v>-4.4880224115259285E-2</v>
          </cell>
        </row>
        <row r="467">
          <cell r="A467" t="str">
            <v>066</v>
          </cell>
          <cell r="B467" t="str">
            <v>INTRACRANIAL HEMORRHAGE OR CEREBRAL INFARCTION WITHOUT CC/MCC</v>
          </cell>
          <cell r="C467">
            <v>100</v>
          </cell>
          <cell r="D467">
            <v>10</v>
          </cell>
          <cell r="E467">
            <v>29659.84</v>
          </cell>
          <cell r="F467">
            <v>15031.3</v>
          </cell>
          <cell r="G467">
            <v>2.31</v>
          </cell>
          <cell r="I467">
            <v>98</v>
          </cell>
          <cell r="J467">
            <v>28210.15</v>
          </cell>
          <cell r="K467">
            <v>10901.3</v>
          </cell>
          <cell r="L467">
            <v>2.2000000000000002</v>
          </cell>
          <cell r="M467">
            <v>1.2</v>
          </cell>
          <cell r="N467">
            <v>1.92</v>
          </cell>
          <cell r="O467">
            <v>1</v>
          </cell>
          <cell r="P467">
            <v>0.66290000000000004</v>
          </cell>
          <cell r="Q467">
            <v>0.65239999999999998</v>
          </cell>
          <cell r="S467" t="str">
            <v>A</v>
          </cell>
          <cell r="T467">
            <v>0.97519999999999996</v>
          </cell>
          <cell r="V467" t="str">
            <v>A</v>
          </cell>
          <cell r="W467">
            <v>1.0583</v>
          </cell>
          <cell r="X467">
            <v>0.95469999999999999</v>
          </cell>
          <cell r="Y467">
            <v>-2.0499999999999963E-2</v>
          </cell>
          <cell r="Z467">
            <v>-8.3100000000000063E-2</v>
          </cell>
          <cell r="AA467">
            <v>-7.8522158178210399E-2</v>
          </cell>
        </row>
        <row r="468">
          <cell r="A468" t="str">
            <v>013</v>
          </cell>
          <cell r="B468" t="str">
            <v>TRACHEOSTOMY FOR FACE, MOUTH AND NECK DIAGNOSES OR LARYNGECTOMY WITHOUT CC/MCC</v>
          </cell>
          <cell r="C468">
            <v>4</v>
          </cell>
          <cell r="D468">
            <v>0</v>
          </cell>
          <cell r="E468">
            <v>150263.31</v>
          </cell>
          <cell r="F468">
            <v>72166.44</v>
          </cell>
          <cell r="G468">
            <v>7.25</v>
          </cell>
          <cell r="I468">
            <v>4</v>
          </cell>
          <cell r="J468">
            <v>150263.31</v>
          </cell>
          <cell r="K468">
            <v>72166.44</v>
          </cell>
          <cell r="L468">
            <v>6.9</v>
          </cell>
          <cell r="M468">
            <v>3.77</v>
          </cell>
          <cell r="N468">
            <v>6.2</v>
          </cell>
          <cell r="O468">
            <v>0</v>
          </cell>
          <cell r="P468">
            <v>3.5308999999999999</v>
          </cell>
          <cell r="Q468">
            <v>2.6865000000000001</v>
          </cell>
          <cell r="S468" t="str">
            <v>M</v>
          </cell>
          <cell r="T468">
            <v>4.0157999999999996</v>
          </cell>
          <cell r="V468" t="str">
            <v>M</v>
          </cell>
          <cell r="W468">
            <v>4.4394999999999998</v>
          </cell>
          <cell r="X468">
            <v>3.9312</v>
          </cell>
          <cell r="Y468">
            <v>-8.4599999999999564E-2</v>
          </cell>
          <cell r="Z468">
            <v>-0.42370000000000019</v>
          </cell>
          <cell r="AA468">
            <v>-9.5438675526523298E-2</v>
          </cell>
        </row>
        <row r="469">
          <cell r="A469" t="str">
            <v>176</v>
          </cell>
          <cell r="B469" t="str">
            <v>PULMONARY EMBOLISM WITHOUT MCC</v>
          </cell>
          <cell r="C469">
            <v>169</v>
          </cell>
          <cell r="D469">
            <v>4</v>
          </cell>
          <cell r="E469">
            <v>32446.51</v>
          </cell>
          <cell r="F469">
            <v>20291.240000000002</v>
          </cell>
          <cell r="G469">
            <v>3.57</v>
          </cell>
          <cell r="I469">
            <v>164</v>
          </cell>
          <cell r="J469">
            <v>30280.32</v>
          </cell>
          <cell r="K469">
            <v>16263.27</v>
          </cell>
          <cell r="L469">
            <v>3.26</v>
          </cell>
          <cell r="M469">
            <v>2.3199999999999998</v>
          </cell>
          <cell r="N469">
            <v>2.67</v>
          </cell>
          <cell r="O469">
            <v>1</v>
          </cell>
          <cell r="P469">
            <v>0.71150000000000002</v>
          </cell>
          <cell r="Q469">
            <v>0.70030000000000003</v>
          </cell>
          <cell r="S469" t="str">
            <v>A</v>
          </cell>
          <cell r="T469">
            <v>1.0468</v>
          </cell>
          <cell r="V469" t="str">
            <v>A</v>
          </cell>
          <cell r="W469">
            <v>1.1375</v>
          </cell>
          <cell r="X469">
            <v>1.0246999999999999</v>
          </cell>
          <cell r="Y469">
            <v>-2.2100000000000009E-2</v>
          </cell>
          <cell r="Z469">
            <v>-9.0700000000000003E-2</v>
          </cell>
          <cell r="AA469">
            <v>-7.9736263736263746E-2</v>
          </cell>
        </row>
        <row r="470">
          <cell r="A470" t="str">
            <v>240</v>
          </cell>
          <cell r="B470" t="str">
            <v>AMPUTATION FOR CIRCULATORY SYSTEM DISORDERS EXCEPT UPPER LIMB AND TOE WITH CC</v>
          </cell>
          <cell r="C470">
            <v>44</v>
          </cell>
          <cell r="D470">
            <v>7</v>
          </cell>
          <cell r="E470">
            <v>84958.88</v>
          </cell>
          <cell r="F470">
            <v>55712.23</v>
          </cell>
          <cell r="G470">
            <v>12.3</v>
          </cell>
          <cell r="I470">
            <v>43</v>
          </cell>
          <cell r="J470">
            <v>79430.25</v>
          </cell>
          <cell r="K470">
            <v>42791.83</v>
          </cell>
          <cell r="L470">
            <v>12.16</v>
          </cell>
          <cell r="M470">
            <v>7.27</v>
          </cell>
          <cell r="N470">
            <v>10.24</v>
          </cell>
          <cell r="O470">
            <v>1</v>
          </cell>
          <cell r="P470">
            <v>1.8665</v>
          </cell>
          <cell r="Q470">
            <v>1.8371</v>
          </cell>
          <cell r="S470" t="str">
            <v>A</v>
          </cell>
          <cell r="T470">
            <v>2.7461000000000002</v>
          </cell>
          <cell r="V470" t="str">
            <v>A</v>
          </cell>
          <cell r="W470">
            <v>2.9912000000000001</v>
          </cell>
          <cell r="X470">
            <v>2.6882000000000001</v>
          </cell>
          <cell r="Y470">
            <v>-5.7900000000000063E-2</v>
          </cell>
          <cell r="Z470">
            <v>-0.24509999999999987</v>
          </cell>
          <cell r="AA470">
            <v>-8.1940358384594764E-2</v>
          </cell>
        </row>
        <row r="471">
          <cell r="A471" t="str">
            <v>862</v>
          </cell>
          <cell r="B471" t="str">
            <v>POSTOPERATIVE AND POST-TRAUMATIC INFECTIONS WITH MCC</v>
          </cell>
          <cell r="C471">
            <v>110</v>
          </cell>
          <cell r="D471">
            <v>12</v>
          </cell>
          <cell r="E471">
            <v>49737.17</v>
          </cell>
          <cell r="F471">
            <v>46820.73</v>
          </cell>
          <cell r="G471">
            <v>6.61</v>
          </cell>
          <cell r="I471">
            <v>108</v>
          </cell>
          <cell r="J471">
            <v>44743.23</v>
          </cell>
          <cell r="K471">
            <v>26647.34</v>
          </cell>
          <cell r="L471">
            <v>5.98</v>
          </cell>
          <cell r="M471">
            <v>4</v>
          </cell>
          <cell r="N471">
            <v>4.9000000000000004</v>
          </cell>
          <cell r="O471">
            <v>1</v>
          </cell>
          <cell r="P471">
            <v>1.0513999999999999</v>
          </cell>
          <cell r="Q471">
            <v>1.0347999999999999</v>
          </cell>
          <cell r="S471" t="str">
            <v>A</v>
          </cell>
          <cell r="T471">
            <v>1.5468</v>
          </cell>
          <cell r="V471" t="str">
            <v>A</v>
          </cell>
          <cell r="W471">
            <v>1.6857</v>
          </cell>
          <cell r="X471">
            <v>1.5142</v>
          </cell>
          <cell r="Y471">
            <v>-3.2599999999999962E-2</v>
          </cell>
          <cell r="Z471">
            <v>-0.13890000000000002</v>
          </cell>
          <cell r="AA471">
            <v>-8.2399003381384603E-2</v>
          </cell>
        </row>
        <row r="472">
          <cell r="A472" t="str">
            <v>412</v>
          </cell>
          <cell r="B472" t="str">
            <v>CHOLECYSTECTOMY WITH C.D.E. WITH CC</v>
          </cell>
          <cell r="C472">
            <v>2</v>
          </cell>
          <cell r="D472">
            <v>0</v>
          </cell>
          <cell r="E472">
            <v>72753.710000000006</v>
          </cell>
          <cell r="F472">
            <v>210.23</v>
          </cell>
          <cell r="G472">
            <v>4.5</v>
          </cell>
          <cell r="I472">
            <v>2</v>
          </cell>
          <cell r="J472">
            <v>72753.710000000006</v>
          </cell>
          <cell r="K472">
            <v>210.23</v>
          </cell>
          <cell r="L472">
            <v>4.5</v>
          </cell>
          <cell r="M472">
            <v>0.5</v>
          </cell>
          <cell r="N472">
            <v>3.6</v>
          </cell>
          <cell r="O472">
            <v>0</v>
          </cell>
          <cell r="P472">
            <v>0</v>
          </cell>
          <cell r="Q472">
            <v>2.1183999999999998</v>
          </cell>
          <cell r="S472" t="str">
            <v>M</v>
          </cell>
          <cell r="T472">
            <v>3.1665999999999999</v>
          </cell>
          <cell r="V472" t="str">
            <v>M</v>
          </cell>
          <cell r="W472">
            <v>3.2389000000000001</v>
          </cell>
          <cell r="X472">
            <v>3.0998999999999999</v>
          </cell>
          <cell r="Y472">
            <v>-6.6699999999999982E-2</v>
          </cell>
          <cell r="Z472">
            <v>-7.2300000000000253E-2</v>
          </cell>
          <cell r="AA472">
            <v>-2.2322393405168499E-2</v>
          </cell>
        </row>
        <row r="473">
          <cell r="A473" t="str">
            <v>682</v>
          </cell>
          <cell r="B473" t="str">
            <v>RENAL FAILURE WITH MCC</v>
          </cell>
          <cell r="C473">
            <v>279</v>
          </cell>
          <cell r="D473">
            <v>18</v>
          </cell>
          <cell r="E473">
            <v>51309.25</v>
          </cell>
          <cell r="F473">
            <v>49693.63</v>
          </cell>
          <cell r="G473">
            <v>6.25</v>
          </cell>
          <cell r="I473">
            <v>271</v>
          </cell>
          <cell r="J473">
            <v>45065.279999999999</v>
          </cell>
          <cell r="K473">
            <v>33215.96</v>
          </cell>
          <cell r="L473">
            <v>5.52</v>
          </cell>
          <cell r="M473">
            <v>4.42</v>
          </cell>
          <cell r="N473">
            <v>4.3</v>
          </cell>
          <cell r="O473">
            <v>1</v>
          </cell>
          <cell r="P473">
            <v>1.0589999999999999</v>
          </cell>
          <cell r="Q473">
            <v>1.0423</v>
          </cell>
          <cell r="S473" t="str">
            <v>A</v>
          </cell>
          <cell r="T473">
            <v>1.5580000000000001</v>
          </cell>
          <cell r="V473" t="str">
            <v>A</v>
          </cell>
          <cell r="W473">
            <v>1.6713</v>
          </cell>
          <cell r="X473">
            <v>1.5251999999999999</v>
          </cell>
          <cell r="Y473">
            <v>-3.2800000000000162E-2</v>
          </cell>
          <cell r="Z473">
            <v>-0.11329999999999996</v>
          </cell>
          <cell r="AA473">
            <v>-6.7791539520134003E-2</v>
          </cell>
        </row>
        <row r="474">
          <cell r="A474" t="str">
            <v>665</v>
          </cell>
          <cell r="B474" t="str">
            <v>PROSTATECTOMY WITH MCC</v>
          </cell>
          <cell r="C474">
            <v>1</v>
          </cell>
          <cell r="D474">
            <v>0</v>
          </cell>
          <cell r="E474">
            <v>81715.460000000006</v>
          </cell>
          <cell r="F474">
            <v>0</v>
          </cell>
          <cell r="G474">
            <v>5</v>
          </cell>
          <cell r="I474">
            <v>1</v>
          </cell>
          <cell r="J474">
            <v>81715.460000000006</v>
          </cell>
          <cell r="K474">
            <v>0</v>
          </cell>
          <cell r="L474">
            <v>10.199999999999999</v>
          </cell>
          <cell r="M474">
            <v>0</v>
          </cell>
          <cell r="N474">
            <v>7.7</v>
          </cell>
          <cell r="O474">
            <v>0</v>
          </cell>
          <cell r="P474">
            <v>0</v>
          </cell>
          <cell r="Q474">
            <v>3.2002000000000002</v>
          </cell>
          <cell r="S474" t="str">
            <v>M</v>
          </cell>
          <cell r="T474">
            <v>4.7836999999999996</v>
          </cell>
          <cell r="V474" t="str">
            <v>M</v>
          </cell>
          <cell r="W474">
            <v>4.8085000000000004</v>
          </cell>
          <cell r="X474">
            <v>4.6829000000000001</v>
          </cell>
          <cell r="Y474">
            <v>-0.10079999999999956</v>
          </cell>
          <cell r="Z474">
            <v>-2.4800000000000821E-2</v>
          </cell>
          <cell r="AA474">
            <v>-5.1575335343663972E-3</v>
          </cell>
        </row>
        <row r="475">
          <cell r="A475" t="str">
            <v>218</v>
          </cell>
          <cell r="B475" t="str">
            <v>CARDIAC VALVE AND OTHER MAJOR CARDIOTHORACIC PROCEDURES WITH CARDIAC CATHETERIZATION WITHOUT CC/MCC</v>
          </cell>
          <cell r="C475">
            <v>1</v>
          </cell>
          <cell r="D475">
            <v>0</v>
          </cell>
          <cell r="E475">
            <v>404798.31</v>
          </cell>
          <cell r="F475">
            <v>0</v>
          </cell>
          <cell r="G475">
            <v>9</v>
          </cell>
          <cell r="I475">
            <v>1</v>
          </cell>
          <cell r="J475">
            <v>404798.31</v>
          </cell>
          <cell r="K475">
            <v>0</v>
          </cell>
          <cell r="L475">
            <v>5.8</v>
          </cell>
          <cell r="M475">
            <v>0</v>
          </cell>
          <cell r="N475">
            <v>3.9</v>
          </cell>
          <cell r="O475">
            <v>0</v>
          </cell>
          <cell r="P475">
            <v>0</v>
          </cell>
          <cell r="Q475">
            <v>4.9241999999999999</v>
          </cell>
          <cell r="S475" t="str">
            <v>MO</v>
          </cell>
          <cell r="T475">
            <v>7.3606999999999996</v>
          </cell>
          <cell r="V475" t="str">
            <v>MP</v>
          </cell>
          <cell r="W475">
            <v>5.8716999999999997</v>
          </cell>
          <cell r="X475">
            <v>7.2055999999999996</v>
          </cell>
          <cell r="Y475">
            <v>-0.15510000000000002</v>
          </cell>
          <cell r="Z475">
            <v>1.4889999999999999</v>
          </cell>
          <cell r="AA475">
            <v>0.25358925013198902</v>
          </cell>
        </row>
        <row r="476">
          <cell r="A476" t="str">
            <v>314</v>
          </cell>
          <cell r="B476" t="str">
            <v>OTHER CIRCULATORY SYSTEM DIAGNOSES WITH MCC</v>
          </cell>
          <cell r="C476">
            <v>194</v>
          </cell>
          <cell r="D476">
            <v>24</v>
          </cell>
          <cell r="E476">
            <v>69535.460000000006</v>
          </cell>
          <cell r="F476">
            <v>67694.539999999994</v>
          </cell>
          <cell r="G476">
            <v>8.32</v>
          </cell>
          <cell r="I476">
            <v>188</v>
          </cell>
          <cell r="J476">
            <v>60648.59</v>
          </cell>
          <cell r="K476">
            <v>45635.58</v>
          </cell>
          <cell r="L476">
            <v>7.57</v>
          </cell>
          <cell r="M476">
            <v>7.87</v>
          </cell>
          <cell r="N476">
            <v>5.21</v>
          </cell>
          <cell r="O476">
            <v>1</v>
          </cell>
          <cell r="P476">
            <v>1.4251</v>
          </cell>
          <cell r="Q476">
            <v>1.4026000000000001</v>
          </cell>
          <cell r="S476" t="str">
            <v>A</v>
          </cell>
          <cell r="T476">
            <v>2.0966</v>
          </cell>
          <cell r="V476" t="str">
            <v>A</v>
          </cell>
          <cell r="W476">
            <v>2.2858000000000001</v>
          </cell>
          <cell r="X476">
            <v>2.0524</v>
          </cell>
          <cell r="Y476">
            <v>-4.4200000000000017E-2</v>
          </cell>
          <cell r="Z476">
            <v>-0.18920000000000003</v>
          </cell>
          <cell r="AA476">
            <v>-8.2771896053897995E-2</v>
          </cell>
        </row>
        <row r="477">
          <cell r="A477" t="str">
            <v>393</v>
          </cell>
          <cell r="B477" t="str">
            <v>OTHER DIGESTIVE SYSTEM DIAGNOSES WITH MCC</v>
          </cell>
          <cell r="C477">
            <v>109</v>
          </cell>
          <cell r="D477">
            <v>10</v>
          </cell>
          <cell r="E477">
            <v>48431.6</v>
          </cell>
          <cell r="F477">
            <v>40228.629999999997</v>
          </cell>
          <cell r="G477">
            <v>6.8</v>
          </cell>
          <cell r="I477">
            <v>106</v>
          </cell>
          <cell r="J477">
            <v>43930.98</v>
          </cell>
          <cell r="K477">
            <v>30079.37</v>
          </cell>
          <cell r="L477">
            <v>5.88</v>
          </cell>
          <cell r="M477">
            <v>4.95</v>
          </cell>
          <cell r="N477">
            <v>4.46</v>
          </cell>
          <cell r="O477">
            <v>1</v>
          </cell>
          <cell r="P477">
            <v>1.0323</v>
          </cell>
          <cell r="Q477">
            <v>1.016</v>
          </cell>
          <cell r="S477" t="str">
            <v>A</v>
          </cell>
          <cell r="T477">
            <v>1.5186999999999999</v>
          </cell>
          <cell r="V477" t="str">
            <v>A</v>
          </cell>
          <cell r="W477">
            <v>1.6568000000000001</v>
          </cell>
          <cell r="X477">
            <v>1.4866999999999999</v>
          </cell>
          <cell r="Y477">
            <v>-3.2000000000000028E-2</v>
          </cell>
          <cell r="Z477">
            <v>-0.13810000000000011</v>
          </cell>
          <cell r="AA477">
            <v>-8.3353452438435602E-2</v>
          </cell>
        </row>
        <row r="478">
          <cell r="A478" t="str">
            <v>268</v>
          </cell>
          <cell r="B478" t="str">
            <v>AORTIC AND HEART ASSIST PROCEDURES EXCEPT PULSATION BALLOON WITH MCC</v>
          </cell>
          <cell r="C478">
            <v>7</v>
          </cell>
          <cell r="D478">
            <v>1</v>
          </cell>
          <cell r="E478">
            <v>177697.81</v>
          </cell>
          <cell r="F478">
            <v>47293.56</v>
          </cell>
          <cell r="G478">
            <v>7.57</v>
          </cell>
          <cell r="I478">
            <v>7</v>
          </cell>
          <cell r="J478">
            <v>177697.81</v>
          </cell>
          <cell r="K478">
            <v>47293.56</v>
          </cell>
          <cell r="L478">
            <v>9.5</v>
          </cell>
          <cell r="M478">
            <v>3.33</v>
          </cell>
          <cell r="N478">
            <v>6.2</v>
          </cell>
          <cell r="O478">
            <v>0</v>
          </cell>
          <cell r="P478">
            <v>4.1756000000000002</v>
          </cell>
          <cell r="Q478">
            <v>7.0526999999999997</v>
          </cell>
          <cell r="S478" t="str">
            <v>M</v>
          </cell>
          <cell r="T478">
            <v>10.542400000000001</v>
          </cell>
          <cell r="V478" t="str">
            <v>A</v>
          </cell>
          <cell r="W478">
            <v>6.7041000000000004</v>
          </cell>
          <cell r="X478">
            <v>10.3202</v>
          </cell>
          <cell r="Y478">
            <v>-0.22220000000000084</v>
          </cell>
          <cell r="Z478">
            <v>3.8383000000000003</v>
          </cell>
          <cell r="AA478">
            <v>0.57253024268731079</v>
          </cell>
        </row>
        <row r="479">
          <cell r="A479" t="str">
            <v>023</v>
          </cell>
          <cell r="B479" t="str">
            <v>CRANIOTOMY WITH MAJOR DEVICE IMPLANT OR ACUTE COMPLEX CNS PRINCIPAL DIAGNOSIS WITH MCC OR ANTINEOPLASTIC IMPLANT OR EPILEPSY</v>
          </cell>
          <cell r="C479">
            <v>73</v>
          </cell>
          <cell r="D479">
            <v>27</v>
          </cell>
          <cell r="E479">
            <v>199681.14</v>
          </cell>
          <cell r="F479">
            <v>129361.19</v>
          </cell>
          <cell r="G479">
            <v>15.04</v>
          </cell>
          <cell r="I479">
            <v>70</v>
          </cell>
          <cell r="J479">
            <v>180615.52</v>
          </cell>
          <cell r="K479">
            <v>92702.32</v>
          </cell>
          <cell r="L479">
            <v>12.36</v>
          </cell>
          <cell r="M479">
            <v>12.78</v>
          </cell>
          <cell r="N479">
            <v>7.62</v>
          </cell>
          <cell r="O479">
            <v>1</v>
          </cell>
          <cell r="P479">
            <v>4.2441000000000004</v>
          </cell>
          <cell r="Q479">
            <v>4.1771000000000003</v>
          </cell>
          <cell r="S479" t="str">
            <v>A</v>
          </cell>
          <cell r="T479">
            <v>6.2439</v>
          </cell>
          <cell r="V479" t="str">
            <v>A</v>
          </cell>
          <cell r="W479">
            <v>6.7122000000000002</v>
          </cell>
          <cell r="X479">
            <v>6.1124000000000001</v>
          </cell>
          <cell r="Y479">
            <v>-0.13149999999999995</v>
          </cell>
          <cell r="Z479">
            <v>-0.46830000000000016</v>
          </cell>
          <cell r="AA479">
            <v>-6.976848127290608E-2</v>
          </cell>
        </row>
        <row r="480">
          <cell r="A480" t="str">
            <v>205</v>
          </cell>
          <cell r="B480" t="str">
            <v>OTHER RESPIRATORY SYSTEM DIAGNOSES WITH MCC</v>
          </cell>
          <cell r="C480">
            <v>55</v>
          </cell>
          <cell r="D480">
            <v>8</v>
          </cell>
          <cell r="E480">
            <v>47195.89</v>
          </cell>
          <cell r="F480">
            <v>32900.6</v>
          </cell>
          <cell r="G480">
            <v>5.47</v>
          </cell>
          <cell r="I480">
            <v>54</v>
          </cell>
          <cell r="J480">
            <v>44945.51</v>
          </cell>
          <cell r="K480">
            <v>28704.77</v>
          </cell>
          <cell r="L480">
            <v>5.28</v>
          </cell>
          <cell r="M480">
            <v>4.1500000000000004</v>
          </cell>
          <cell r="N480">
            <v>3.83</v>
          </cell>
          <cell r="O480">
            <v>1</v>
          </cell>
          <cell r="P480">
            <v>1.0561</v>
          </cell>
          <cell r="Q480">
            <v>1.0394000000000001</v>
          </cell>
          <cell r="S480" t="str">
            <v>A</v>
          </cell>
          <cell r="T480">
            <v>1.5537000000000001</v>
          </cell>
          <cell r="V480" t="str">
            <v>A</v>
          </cell>
          <cell r="W480">
            <v>1.6993</v>
          </cell>
          <cell r="X480">
            <v>1.5209999999999999</v>
          </cell>
          <cell r="Y480">
            <v>-3.2700000000000173E-2</v>
          </cell>
          <cell r="Z480">
            <v>-0.14559999999999995</v>
          </cell>
          <cell r="AA480">
            <v>-8.5682339786971082E-2</v>
          </cell>
        </row>
        <row r="481">
          <cell r="A481" t="str">
            <v>071</v>
          </cell>
          <cell r="B481" t="str">
            <v>OTHER CEREBROVASCULAR DISORDERS WITH CC</v>
          </cell>
          <cell r="C481">
            <v>52</v>
          </cell>
          <cell r="D481">
            <v>8</v>
          </cell>
          <cell r="E481">
            <v>34083.18</v>
          </cell>
          <cell r="F481">
            <v>24793.82</v>
          </cell>
          <cell r="G481">
            <v>4.2699999999999996</v>
          </cell>
          <cell r="I481">
            <v>51</v>
          </cell>
          <cell r="J481">
            <v>31882.45</v>
          </cell>
          <cell r="K481">
            <v>19363.37</v>
          </cell>
          <cell r="L481">
            <v>3.9</v>
          </cell>
          <cell r="M481">
            <v>3.58</v>
          </cell>
          <cell r="N481">
            <v>2.8</v>
          </cell>
          <cell r="O481">
            <v>1</v>
          </cell>
          <cell r="P481">
            <v>0.74919999999999998</v>
          </cell>
          <cell r="Q481">
            <v>0.73740000000000006</v>
          </cell>
          <cell r="S481" t="str">
            <v>A</v>
          </cell>
          <cell r="T481">
            <v>1.1023000000000001</v>
          </cell>
          <cell r="V481" t="str">
            <v>AP</v>
          </cell>
          <cell r="W481">
            <v>1.2896000000000001</v>
          </cell>
          <cell r="X481">
            <v>1.079</v>
          </cell>
          <cell r="Y481">
            <v>-2.3300000000000098E-2</v>
          </cell>
          <cell r="Z481">
            <v>-0.18730000000000002</v>
          </cell>
          <cell r="AA481">
            <v>-0.14523883374689828</v>
          </cell>
        </row>
        <row r="482">
          <cell r="A482" t="str">
            <v>135</v>
          </cell>
          <cell r="B482" t="str">
            <v>SINUS AND MASTOID PROCEDURES WITH CC/MCC</v>
          </cell>
          <cell r="C482">
            <v>4</v>
          </cell>
          <cell r="D482">
            <v>0</v>
          </cell>
          <cell r="E482">
            <v>118003.54</v>
          </cell>
          <cell r="F482">
            <v>60540.12</v>
          </cell>
          <cell r="G482">
            <v>11.75</v>
          </cell>
          <cell r="I482">
            <v>4</v>
          </cell>
          <cell r="J482">
            <v>118003.54</v>
          </cell>
          <cell r="K482">
            <v>60540.12</v>
          </cell>
          <cell r="L482">
            <v>5.3</v>
          </cell>
          <cell r="M482">
            <v>8.2899999999999991</v>
          </cell>
          <cell r="N482">
            <v>3.7</v>
          </cell>
          <cell r="O482">
            <v>0</v>
          </cell>
          <cell r="P482">
            <v>2.7728999999999999</v>
          </cell>
          <cell r="Q482">
            <v>2.1448999999999998</v>
          </cell>
          <cell r="S482" t="str">
            <v>M</v>
          </cell>
          <cell r="T482">
            <v>3.2061999999999999</v>
          </cell>
          <cell r="V482" t="str">
            <v>M</v>
          </cell>
          <cell r="W482">
            <v>3.3431000000000002</v>
          </cell>
          <cell r="X482">
            <v>3.1385999999999998</v>
          </cell>
          <cell r="Y482">
            <v>-6.7600000000000104E-2</v>
          </cell>
          <cell r="Z482">
            <v>-0.13690000000000024</v>
          </cell>
          <cell r="AA482">
            <v>-4.0950016451796308E-2</v>
          </cell>
        </row>
        <row r="483">
          <cell r="A483" t="str">
            <v>511</v>
          </cell>
          <cell r="B483" t="str">
            <v>SHOULDER, ELBOW OR FOREARM PROCEDURES, EXCEPT MAJOR JOINT PROCEDURES WITH CC</v>
          </cell>
          <cell r="C483">
            <v>27</v>
          </cell>
          <cell r="D483">
            <v>1</v>
          </cell>
          <cell r="E483">
            <v>75630.179999999993</v>
          </cell>
          <cell r="F483">
            <v>35418.410000000003</v>
          </cell>
          <cell r="G483">
            <v>4.1100000000000003</v>
          </cell>
          <cell r="I483">
            <v>26</v>
          </cell>
          <cell r="J483">
            <v>72223.960000000006</v>
          </cell>
          <cell r="K483">
            <v>31455.51</v>
          </cell>
          <cell r="L483">
            <v>4.12</v>
          </cell>
          <cell r="M483">
            <v>3.82</v>
          </cell>
          <cell r="N483">
            <v>2.96</v>
          </cell>
          <cell r="O483">
            <v>1</v>
          </cell>
          <cell r="P483">
            <v>1.6971000000000001</v>
          </cell>
          <cell r="Q483">
            <v>1.6702999999999999</v>
          </cell>
          <cell r="S483" t="str">
            <v>A</v>
          </cell>
          <cell r="T483">
            <v>2.4967999999999999</v>
          </cell>
          <cell r="V483" t="str">
            <v>A</v>
          </cell>
          <cell r="W483">
            <v>2.7351999999999999</v>
          </cell>
          <cell r="X483">
            <v>2.4441000000000002</v>
          </cell>
          <cell r="Y483">
            <v>-5.2699999999999747E-2</v>
          </cell>
          <cell r="Z483">
            <v>-0.23839999999999995</v>
          </cell>
          <cell r="AA483">
            <v>-8.7159988300672703E-2</v>
          </cell>
        </row>
        <row r="484">
          <cell r="A484" t="str">
            <v>201</v>
          </cell>
          <cell r="B484" t="str">
            <v>PNEUMOTHORAX WITHOUT CC/MCC</v>
          </cell>
          <cell r="C484">
            <v>40</v>
          </cell>
          <cell r="D484">
            <v>4</v>
          </cell>
          <cell r="E484">
            <v>21803.66</v>
          </cell>
          <cell r="F484">
            <v>13901.59</v>
          </cell>
          <cell r="G484">
            <v>2.83</v>
          </cell>
          <cell r="I484">
            <v>37</v>
          </cell>
          <cell r="J484">
            <v>19092.61</v>
          </cell>
          <cell r="K484">
            <v>10449.81</v>
          </cell>
          <cell r="L484">
            <v>2.59</v>
          </cell>
          <cell r="M484">
            <v>2.0099999999999998</v>
          </cell>
          <cell r="N484">
            <v>2.13</v>
          </cell>
          <cell r="O484">
            <v>1</v>
          </cell>
          <cell r="P484">
            <v>0.4486</v>
          </cell>
          <cell r="Q484">
            <v>0.4415</v>
          </cell>
          <cell r="S484" t="str">
            <v>A</v>
          </cell>
          <cell r="T484">
            <v>0.66</v>
          </cell>
          <cell r="V484" t="str">
            <v>A</v>
          </cell>
          <cell r="W484">
            <v>0.72309999999999997</v>
          </cell>
          <cell r="X484">
            <v>0.64600000000000002</v>
          </cell>
          <cell r="Y484">
            <v>-1.4000000000000012E-2</v>
          </cell>
          <cell r="Z484">
            <v>-6.3099999999999934E-2</v>
          </cell>
          <cell r="AA484">
            <v>-8.7263172451942941E-2</v>
          </cell>
        </row>
        <row r="485">
          <cell r="A485" t="str">
            <v>520</v>
          </cell>
          <cell r="B485" t="str">
            <v>BACK AND NECK PROCEDURES EXCEPT SPINAL FUSION WITHOUT CC/MCC</v>
          </cell>
          <cell r="C485">
            <v>48</v>
          </cell>
          <cell r="D485">
            <v>1</v>
          </cell>
          <cell r="E485">
            <v>61016.26</v>
          </cell>
          <cell r="F485">
            <v>27547.53</v>
          </cell>
          <cell r="G485">
            <v>3.06</v>
          </cell>
          <cell r="I485">
            <v>46</v>
          </cell>
          <cell r="J485">
            <v>56740.89</v>
          </cell>
          <cell r="K485">
            <v>17852.68</v>
          </cell>
          <cell r="L485">
            <v>3.09</v>
          </cell>
          <cell r="M485">
            <v>1.98</v>
          </cell>
          <cell r="N485">
            <v>2.5299999999999998</v>
          </cell>
          <cell r="O485">
            <v>1</v>
          </cell>
          <cell r="P485">
            <v>1.3332999999999999</v>
          </cell>
          <cell r="Q485">
            <v>1.3123</v>
          </cell>
          <cell r="S485" t="str">
            <v>A</v>
          </cell>
          <cell r="T485">
            <v>1.9616</v>
          </cell>
          <cell r="V485" t="str">
            <v>A</v>
          </cell>
          <cell r="W485">
            <v>2.1497000000000002</v>
          </cell>
          <cell r="X485">
            <v>1.9202999999999999</v>
          </cell>
          <cell r="Y485">
            <v>-4.1300000000000114E-2</v>
          </cell>
          <cell r="Z485">
            <v>-0.18810000000000016</v>
          </cell>
          <cell r="AA485">
            <v>-8.7500581476485151E-2</v>
          </cell>
        </row>
        <row r="486">
          <cell r="A486" t="str">
            <v>601</v>
          </cell>
          <cell r="B486" t="str">
            <v>NON-MALIGNANT BREAST DISORDERS WITHOUT CC/MCC</v>
          </cell>
          <cell r="C486">
            <v>16</v>
          </cell>
          <cell r="D486">
            <v>0</v>
          </cell>
          <cell r="E486">
            <v>16852.79</v>
          </cell>
          <cell r="F486">
            <v>8747.34</v>
          </cell>
          <cell r="G486">
            <v>2.75</v>
          </cell>
          <cell r="I486">
            <v>15</v>
          </cell>
          <cell r="J486">
            <v>15637.56</v>
          </cell>
          <cell r="K486">
            <v>7615.01</v>
          </cell>
          <cell r="L486">
            <v>2.6</v>
          </cell>
          <cell r="M486">
            <v>1.74</v>
          </cell>
          <cell r="N486">
            <v>2.17</v>
          </cell>
          <cell r="O486">
            <v>1</v>
          </cell>
          <cell r="P486">
            <v>0.36749999999999999</v>
          </cell>
          <cell r="Q486">
            <v>0.36170000000000002</v>
          </cell>
          <cell r="S486" t="str">
            <v>A</v>
          </cell>
          <cell r="T486">
            <v>0.54069999999999996</v>
          </cell>
          <cell r="V486" t="str">
            <v>A</v>
          </cell>
          <cell r="W486">
            <v>0.5927</v>
          </cell>
          <cell r="X486">
            <v>0.52929999999999999</v>
          </cell>
          <cell r="Y486">
            <v>-1.1399999999999966E-2</v>
          </cell>
          <cell r="Z486">
            <v>-5.2000000000000046E-2</v>
          </cell>
          <cell r="AA486">
            <v>-8.7734098194702292E-2</v>
          </cell>
        </row>
        <row r="487">
          <cell r="A487" t="str">
            <v>421</v>
          </cell>
          <cell r="B487" t="str">
            <v>HEPATOBILIARY DIAGNOSTIC PROCEDURES WITH CC</v>
          </cell>
          <cell r="C487">
            <v>7</v>
          </cell>
          <cell r="D487">
            <v>1</v>
          </cell>
          <cell r="E487">
            <v>45307.3</v>
          </cell>
          <cell r="F487">
            <v>16695.830000000002</v>
          </cell>
          <cell r="G487">
            <v>4.71</v>
          </cell>
          <cell r="I487">
            <v>7</v>
          </cell>
          <cell r="J487">
            <v>45307.3</v>
          </cell>
          <cell r="K487">
            <v>16695.830000000002</v>
          </cell>
          <cell r="L487">
            <v>4.3</v>
          </cell>
          <cell r="M487">
            <v>5.09</v>
          </cell>
          <cell r="N487">
            <v>3.3</v>
          </cell>
          <cell r="O487">
            <v>0</v>
          </cell>
          <cell r="P487">
            <v>1.0646</v>
          </cell>
          <cell r="Q487">
            <v>1.6865000000000001</v>
          </cell>
          <cell r="S487" t="str">
            <v>M</v>
          </cell>
          <cell r="T487">
            <v>2.5209999999999999</v>
          </cell>
          <cell r="V487" t="str">
            <v>M</v>
          </cell>
          <cell r="W487">
            <v>2.6768000000000001</v>
          </cell>
          <cell r="X487">
            <v>2.4679000000000002</v>
          </cell>
          <cell r="Y487">
            <v>-5.3099999999999703E-2</v>
          </cell>
          <cell r="Z487">
            <v>-0.15580000000000016</v>
          </cell>
          <cell r="AA487">
            <v>-5.8203825463239746E-2</v>
          </cell>
        </row>
        <row r="488">
          <cell r="A488" t="str">
            <v>500</v>
          </cell>
          <cell r="B488" t="str">
            <v>SOFT TISSUE PROCEDURES WITH MCC</v>
          </cell>
          <cell r="C488">
            <v>23</v>
          </cell>
          <cell r="D488">
            <v>2</v>
          </cell>
          <cell r="E488">
            <v>110388.84</v>
          </cell>
          <cell r="F488">
            <v>66429.009999999995</v>
          </cell>
          <cell r="G488">
            <v>12.04</v>
          </cell>
          <cell r="I488">
            <v>22</v>
          </cell>
          <cell r="J488">
            <v>103539.88</v>
          </cell>
          <cell r="K488">
            <v>59451.69</v>
          </cell>
          <cell r="L488">
            <v>9.73</v>
          </cell>
          <cell r="M488">
            <v>6.17</v>
          </cell>
          <cell r="N488">
            <v>7.99</v>
          </cell>
          <cell r="O488">
            <v>1</v>
          </cell>
          <cell r="P488">
            <v>2.4329999999999998</v>
          </cell>
          <cell r="Q488">
            <v>2.3946000000000001</v>
          </cell>
          <cell r="S488" t="str">
            <v>A</v>
          </cell>
          <cell r="T488">
            <v>3.5794000000000001</v>
          </cell>
          <cell r="V488" t="str">
            <v>A</v>
          </cell>
          <cell r="W488">
            <v>3.9281000000000001</v>
          </cell>
          <cell r="X488">
            <v>3.504</v>
          </cell>
          <cell r="Y488">
            <v>-7.5400000000000134E-2</v>
          </cell>
          <cell r="Z488">
            <v>-0.34870000000000001</v>
          </cell>
          <cell r="AA488">
            <v>-8.8770652478297393E-2</v>
          </cell>
        </row>
        <row r="489">
          <cell r="A489" t="str">
            <v>317</v>
          </cell>
          <cell r="B489" t="str">
            <v>CONCOMITANT LEFT ATRIAL APPENDAGE CLOSURE AND CARDIAC ABLATION</v>
          </cell>
          <cell r="C489">
            <v>25</v>
          </cell>
          <cell r="D489">
            <v>0</v>
          </cell>
          <cell r="E489">
            <v>272732.7</v>
          </cell>
          <cell r="F489">
            <v>116714.78</v>
          </cell>
          <cell r="G489">
            <v>10.84</v>
          </cell>
          <cell r="I489">
            <v>23</v>
          </cell>
          <cell r="J489">
            <v>249329.19</v>
          </cell>
          <cell r="K489">
            <v>89074.7</v>
          </cell>
          <cell r="L489">
            <v>9.3000000000000007</v>
          </cell>
          <cell r="M489">
            <v>4.43</v>
          </cell>
          <cell r="N489">
            <v>8</v>
          </cell>
          <cell r="O489">
            <v>1</v>
          </cell>
          <cell r="P489">
            <v>5.8587999999999996</v>
          </cell>
          <cell r="Q489">
            <v>5.7664</v>
          </cell>
          <cell r="S489" t="str">
            <v>A</v>
          </cell>
          <cell r="T489">
            <v>8.6196000000000002</v>
          </cell>
          <cell r="V489" t="str">
            <v>A</v>
          </cell>
          <cell r="W489">
            <v>9.4672000000000001</v>
          </cell>
          <cell r="X489">
            <v>8.4380000000000006</v>
          </cell>
          <cell r="Y489">
            <v>-0.18159999999999954</v>
          </cell>
          <cell r="Z489">
            <v>-0.84759999999999991</v>
          </cell>
          <cell r="AA489">
            <v>-8.9530167314517475E-2</v>
          </cell>
        </row>
        <row r="490">
          <cell r="A490" t="str">
            <v>445</v>
          </cell>
          <cell r="B490" t="str">
            <v>DISORDERS OF THE BILIARY TRACT WITH CC</v>
          </cell>
          <cell r="C490">
            <v>123</v>
          </cell>
          <cell r="D490">
            <v>8</v>
          </cell>
          <cell r="E490">
            <v>35566.160000000003</v>
          </cell>
          <cell r="F490">
            <v>26401.27</v>
          </cell>
          <cell r="G490">
            <v>3.44</v>
          </cell>
          <cell r="I490">
            <v>121</v>
          </cell>
          <cell r="J490">
            <v>33296.480000000003</v>
          </cell>
          <cell r="K490">
            <v>18931.29</v>
          </cell>
          <cell r="L490">
            <v>3.31</v>
          </cell>
          <cell r="M490">
            <v>1.84</v>
          </cell>
          <cell r="N490">
            <v>2.82</v>
          </cell>
          <cell r="O490">
            <v>1</v>
          </cell>
          <cell r="P490">
            <v>0.78239999999999998</v>
          </cell>
          <cell r="Q490">
            <v>0.77010000000000001</v>
          </cell>
          <cell r="S490" t="str">
            <v>A</v>
          </cell>
          <cell r="T490">
            <v>1.1511</v>
          </cell>
          <cell r="V490" t="str">
            <v>A</v>
          </cell>
          <cell r="W490">
            <v>1.2645999999999999</v>
          </cell>
          <cell r="X490">
            <v>1.1269</v>
          </cell>
          <cell r="Y490">
            <v>-2.4199999999999999E-2</v>
          </cell>
          <cell r="Z490">
            <v>-0.11349999999999993</v>
          </cell>
          <cell r="AA490">
            <v>-8.9751700142337451E-2</v>
          </cell>
        </row>
        <row r="491">
          <cell r="A491" t="str">
            <v>834</v>
          </cell>
          <cell r="B491" t="str">
            <v>ACUTE LEUKEMIA WITH MCC</v>
          </cell>
          <cell r="C491">
            <v>33</v>
          </cell>
          <cell r="D491">
            <v>2</v>
          </cell>
          <cell r="E491">
            <v>188934.04</v>
          </cell>
          <cell r="F491">
            <v>141157.37</v>
          </cell>
          <cell r="G491">
            <v>20.55</v>
          </cell>
          <cell r="I491">
            <v>31</v>
          </cell>
          <cell r="J491">
            <v>163229.87</v>
          </cell>
          <cell r="K491">
            <v>99857.97</v>
          </cell>
          <cell r="L491">
            <v>19.100000000000001</v>
          </cell>
          <cell r="M491">
            <v>11.46</v>
          </cell>
          <cell r="N491">
            <v>13.35</v>
          </cell>
          <cell r="O491">
            <v>1</v>
          </cell>
          <cell r="P491">
            <v>3.8355999999999999</v>
          </cell>
          <cell r="Q491">
            <v>3.7751000000000001</v>
          </cell>
          <cell r="S491" t="str">
            <v>A</v>
          </cell>
          <cell r="T491">
            <v>5.6429999999999998</v>
          </cell>
          <cell r="V491" t="str">
            <v>A</v>
          </cell>
          <cell r="W491">
            <v>6.0265000000000004</v>
          </cell>
          <cell r="X491">
            <v>5.5240999999999998</v>
          </cell>
          <cell r="Y491">
            <v>-0.11890000000000001</v>
          </cell>
          <cell r="Z491">
            <v>-0.38350000000000062</v>
          </cell>
          <cell r="AA491">
            <v>-6.3635609391852754E-2</v>
          </cell>
        </row>
        <row r="492">
          <cell r="A492" t="str">
            <v>793</v>
          </cell>
          <cell r="B492" t="str">
            <v>FULL TERM NEONATE WITH MAJOR PROBLEMS</v>
          </cell>
          <cell r="C492">
            <v>551</v>
          </cell>
          <cell r="D492">
            <v>2</v>
          </cell>
          <cell r="E492">
            <v>12484.86</v>
          </cell>
          <cell r="F492">
            <v>12355.39</v>
          </cell>
          <cell r="G492">
            <v>4.9000000000000004</v>
          </cell>
          <cell r="I492">
            <v>537</v>
          </cell>
          <cell r="J492">
            <v>11059.78</v>
          </cell>
          <cell r="K492">
            <v>8434.11</v>
          </cell>
          <cell r="L492">
            <v>4.33</v>
          </cell>
          <cell r="M492">
            <v>4.33</v>
          </cell>
          <cell r="N492">
            <v>3.28</v>
          </cell>
          <cell r="O492">
            <v>1</v>
          </cell>
          <cell r="P492">
            <v>0.25990000000000002</v>
          </cell>
          <cell r="Q492">
            <v>0.25580000000000003</v>
          </cell>
          <cell r="S492" t="str">
            <v>A</v>
          </cell>
          <cell r="T492">
            <v>0.38240000000000002</v>
          </cell>
          <cell r="V492" t="str">
            <v>A</v>
          </cell>
          <cell r="W492">
            <v>0.42030000000000001</v>
          </cell>
          <cell r="X492">
            <v>0.37430000000000002</v>
          </cell>
          <cell r="Y492">
            <v>-8.0999999999999961E-3</v>
          </cell>
          <cell r="Z492">
            <v>-3.7899999999999989E-2</v>
          </cell>
          <cell r="AA492">
            <v>-9.0173685462764663E-2</v>
          </cell>
        </row>
        <row r="493">
          <cell r="A493" t="str">
            <v>156</v>
          </cell>
          <cell r="B493" t="str">
            <v>OTHER EAR, NOSE, MOUTH AND THROAT DIAGNOSES WITHOUT CC/MCC</v>
          </cell>
          <cell r="C493">
            <v>23</v>
          </cell>
          <cell r="D493">
            <v>2</v>
          </cell>
          <cell r="E493">
            <v>22424.06</v>
          </cell>
          <cell r="F493">
            <v>14480.77</v>
          </cell>
          <cell r="G493">
            <v>2.13</v>
          </cell>
          <cell r="I493">
            <v>21</v>
          </cell>
          <cell r="J493">
            <v>18818.75</v>
          </cell>
          <cell r="K493">
            <v>8899.2000000000007</v>
          </cell>
          <cell r="L493">
            <v>2.14</v>
          </cell>
          <cell r="M493">
            <v>0.94</v>
          </cell>
          <cell r="N493">
            <v>1.93</v>
          </cell>
          <cell r="O493">
            <v>1</v>
          </cell>
          <cell r="P493">
            <v>0.44219999999999998</v>
          </cell>
          <cell r="Q493">
            <v>0.43519999999999998</v>
          </cell>
          <cell r="S493" t="str">
            <v>A</v>
          </cell>
          <cell r="T493">
            <v>0.65049999999999997</v>
          </cell>
          <cell r="V493" t="str">
            <v>A</v>
          </cell>
          <cell r="W493">
            <v>0.71540000000000004</v>
          </cell>
          <cell r="X493">
            <v>0.63680000000000003</v>
          </cell>
          <cell r="Y493">
            <v>-1.3699999999999934E-2</v>
          </cell>
          <cell r="Z493">
            <v>-6.4900000000000069E-2</v>
          </cell>
          <cell r="AA493">
            <v>-9.0718479172491012E-2</v>
          </cell>
        </row>
        <row r="494">
          <cell r="A494" t="str">
            <v>064</v>
          </cell>
          <cell r="B494" t="str">
            <v>INTRACRANIAL HEMORRHAGE OR CEREBRAL INFARCTION WITH MCC</v>
          </cell>
          <cell r="C494">
            <v>214</v>
          </cell>
          <cell r="D494">
            <v>66</v>
          </cell>
          <cell r="E494">
            <v>82811.41</v>
          </cell>
          <cell r="F494">
            <v>93630.45</v>
          </cell>
          <cell r="G494">
            <v>9.2200000000000006</v>
          </cell>
          <cell r="I494">
            <v>209</v>
          </cell>
          <cell r="J494">
            <v>72262.289999999994</v>
          </cell>
          <cell r="K494">
            <v>55670.84</v>
          </cell>
          <cell r="L494">
            <v>7.94</v>
          </cell>
          <cell r="M494">
            <v>8.18</v>
          </cell>
          <cell r="N494">
            <v>5.2</v>
          </cell>
          <cell r="O494">
            <v>1</v>
          </cell>
          <cell r="P494">
            <v>1.698</v>
          </cell>
          <cell r="Q494">
            <v>1.6712</v>
          </cell>
          <cell r="S494" t="str">
            <v>A</v>
          </cell>
          <cell r="T494">
            <v>2.4981</v>
          </cell>
          <cell r="V494" t="str">
            <v>A</v>
          </cell>
          <cell r="W494">
            <v>2.6387999999999998</v>
          </cell>
          <cell r="X494">
            <v>2.4455</v>
          </cell>
          <cell r="Y494">
            <v>-5.259999999999998E-2</v>
          </cell>
          <cell r="Z494">
            <v>-0.14069999999999983</v>
          </cell>
          <cell r="AA494">
            <v>-5.3319690768531089E-2</v>
          </cell>
        </row>
        <row r="495">
          <cell r="A495" t="str">
            <v>N90</v>
          </cell>
          <cell r="B495" t="str">
            <v>Level III: Extreme Immaturity or Respiratory Distress Syndrome, Neonate</v>
          </cell>
          <cell r="C495">
            <v>758</v>
          </cell>
          <cell r="D495">
            <v>1</v>
          </cell>
          <cell r="E495">
            <v>239143.38</v>
          </cell>
          <cell r="F495">
            <v>385977.98</v>
          </cell>
          <cell r="G495">
            <v>30.95</v>
          </cell>
          <cell r="I495">
            <v>739</v>
          </cell>
          <cell r="J495">
            <v>190590.06</v>
          </cell>
          <cell r="K495">
            <v>220155.92</v>
          </cell>
          <cell r="L495">
            <v>27.21</v>
          </cell>
          <cell r="M495">
            <v>26.21</v>
          </cell>
          <cell r="N495">
            <v>17.649999999999999</v>
          </cell>
          <cell r="O495">
            <v>1</v>
          </cell>
          <cell r="P495">
            <v>4.4785000000000004</v>
          </cell>
          <cell r="Q495">
            <v>4.4078999999999997</v>
          </cell>
          <cell r="S495" t="str">
            <v>A</v>
          </cell>
          <cell r="T495">
            <v>6.5888999999999998</v>
          </cell>
          <cell r="V495" t="str">
            <v>A</v>
          </cell>
          <cell r="W495">
            <v>5.0513000000000003</v>
          </cell>
          <cell r="X495">
            <v>6.4500999999999999</v>
          </cell>
          <cell r="Y495">
            <v>-0.13879999999999981</v>
          </cell>
          <cell r="Z495">
            <v>1.5375999999999994</v>
          </cell>
          <cell r="AA495">
            <v>0.30439688792983971</v>
          </cell>
        </row>
        <row r="496">
          <cell r="A496" t="str">
            <v>243</v>
          </cell>
          <cell r="B496" t="str">
            <v>PERMANENT CARDIAC PACEMAKER IMPLANT WITH CC</v>
          </cell>
          <cell r="C496">
            <v>39</v>
          </cell>
          <cell r="D496">
            <v>0</v>
          </cell>
          <cell r="E496">
            <v>79471.53</v>
          </cell>
          <cell r="F496">
            <v>35048.49</v>
          </cell>
          <cell r="G496">
            <v>3.82</v>
          </cell>
          <cell r="I496">
            <v>36</v>
          </cell>
          <cell r="J496">
            <v>72947.56</v>
          </cell>
          <cell r="K496">
            <v>27836.560000000001</v>
          </cell>
          <cell r="L496">
            <v>3.78</v>
          </cell>
          <cell r="M496">
            <v>1.97</v>
          </cell>
          <cell r="N496">
            <v>3.25</v>
          </cell>
          <cell r="O496">
            <v>1</v>
          </cell>
          <cell r="P496">
            <v>1.7141</v>
          </cell>
          <cell r="Q496">
            <v>1.6871</v>
          </cell>
          <cell r="S496" t="str">
            <v>A</v>
          </cell>
          <cell r="T496">
            <v>2.5219</v>
          </cell>
          <cell r="V496" t="str">
            <v>A</v>
          </cell>
          <cell r="W496">
            <v>2.7782</v>
          </cell>
          <cell r="X496">
            <v>2.4687000000000001</v>
          </cell>
          <cell r="Y496">
            <v>-5.3199999999999914E-2</v>
          </cell>
          <cell r="Z496">
            <v>-0.25629999999999997</v>
          </cell>
          <cell r="AA496">
            <v>-9.2253977395435879E-2</v>
          </cell>
        </row>
        <row r="497">
          <cell r="A497" t="str">
            <v>816</v>
          </cell>
          <cell r="B497" t="str">
            <v>RETICULOENDOTHELIAL AND IMMUNITY DISORDERS WITHOUT CC/MCC</v>
          </cell>
          <cell r="C497">
            <v>27</v>
          </cell>
          <cell r="D497">
            <v>0</v>
          </cell>
          <cell r="E497">
            <v>21055.25</v>
          </cell>
          <cell r="F497">
            <v>13107.6</v>
          </cell>
          <cell r="G497">
            <v>2</v>
          </cell>
          <cell r="I497">
            <v>25</v>
          </cell>
          <cell r="J497">
            <v>18245.990000000002</v>
          </cell>
          <cell r="K497">
            <v>8880.76</v>
          </cell>
          <cell r="L497">
            <v>2</v>
          </cell>
          <cell r="M497">
            <v>1.17</v>
          </cell>
          <cell r="N497">
            <v>1.72</v>
          </cell>
          <cell r="O497">
            <v>1</v>
          </cell>
          <cell r="P497">
            <v>0.42870000000000003</v>
          </cell>
          <cell r="Q497">
            <v>0.4219</v>
          </cell>
          <cell r="S497" t="str">
            <v>A</v>
          </cell>
          <cell r="T497">
            <v>0.63070000000000004</v>
          </cell>
          <cell r="V497" t="str">
            <v>A</v>
          </cell>
          <cell r="W497">
            <v>0.69489999999999996</v>
          </cell>
          <cell r="X497">
            <v>0.61739999999999995</v>
          </cell>
          <cell r="Y497">
            <v>-1.330000000000009E-2</v>
          </cell>
          <cell r="Z497">
            <v>-6.4199999999999924E-2</v>
          </cell>
          <cell r="AA497">
            <v>-9.2387393869621429E-2</v>
          </cell>
        </row>
        <row r="498">
          <cell r="A498" t="str">
            <v>828</v>
          </cell>
          <cell r="B498" t="str">
            <v>MYELOPROLIFERATIVE DISORDERS OR POORLY DIFFERENTIATED NEOPLASMS WITH MAJOR O.R. PROCEDURES WITHOUT CC/MCC</v>
          </cell>
          <cell r="C498">
            <v>13</v>
          </cell>
          <cell r="D498">
            <v>0</v>
          </cell>
          <cell r="E498">
            <v>67555.33</v>
          </cell>
          <cell r="F498">
            <v>44424.73</v>
          </cell>
          <cell r="G498">
            <v>3.54</v>
          </cell>
          <cell r="I498">
            <v>12</v>
          </cell>
          <cell r="J498">
            <v>55768.01</v>
          </cell>
          <cell r="K498">
            <v>18215.03</v>
          </cell>
          <cell r="L498">
            <v>2.75</v>
          </cell>
          <cell r="M498">
            <v>1.83</v>
          </cell>
          <cell r="N498">
            <v>2.29</v>
          </cell>
          <cell r="O498">
            <v>1</v>
          </cell>
          <cell r="P498">
            <v>1.3104</v>
          </cell>
          <cell r="Q498">
            <v>1.2897000000000001</v>
          </cell>
          <cell r="S498" t="str">
            <v>A</v>
          </cell>
          <cell r="T498">
            <v>1.9278</v>
          </cell>
          <cell r="V498" t="str">
            <v>M</v>
          </cell>
          <cell r="W498">
            <v>2.6248</v>
          </cell>
          <cell r="X498">
            <v>1.8872</v>
          </cell>
          <cell r="Y498">
            <v>-4.0599999999999969E-2</v>
          </cell>
          <cell r="Z498">
            <v>-0.69700000000000006</v>
          </cell>
          <cell r="AA498">
            <v>-0.2655440414507772</v>
          </cell>
        </row>
        <row r="499">
          <cell r="A499" t="str">
            <v>506</v>
          </cell>
          <cell r="B499" t="str">
            <v>MAJOR THUMB OR JOINT PROCEDURES</v>
          </cell>
          <cell r="C499">
            <v>3</v>
          </cell>
          <cell r="D499">
            <v>0</v>
          </cell>
          <cell r="E499">
            <v>40721.1</v>
          </cell>
          <cell r="F499">
            <v>15482.9</v>
          </cell>
          <cell r="G499">
            <v>4.33</v>
          </cell>
          <cell r="I499">
            <v>3</v>
          </cell>
          <cell r="J499">
            <v>40721.1</v>
          </cell>
          <cell r="K499">
            <v>15482.9</v>
          </cell>
          <cell r="L499">
            <v>4.4000000000000004</v>
          </cell>
          <cell r="M499">
            <v>1.89</v>
          </cell>
          <cell r="N499">
            <v>3.7</v>
          </cell>
          <cell r="O499">
            <v>0</v>
          </cell>
          <cell r="P499">
            <v>0.95689999999999997</v>
          </cell>
          <cell r="Q499">
            <v>1.1951000000000001</v>
          </cell>
          <cell r="S499" t="str">
            <v>M</v>
          </cell>
          <cell r="T499">
            <v>1.7864</v>
          </cell>
          <cell r="V499" t="str">
            <v>M</v>
          </cell>
          <cell r="W499">
            <v>2.0785999999999998</v>
          </cell>
          <cell r="X499">
            <v>1.7487999999999999</v>
          </cell>
          <cell r="Y499">
            <v>-3.7600000000000078E-2</v>
          </cell>
          <cell r="Z499">
            <v>-0.29219999999999979</v>
          </cell>
          <cell r="AA499">
            <v>-0.14057538727989985</v>
          </cell>
        </row>
        <row r="500">
          <cell r="A500" t="str">
            <v>054</v>
          </cell>
          <cell r="B500" t="str">
            <v>NERVOUS SYSTEM NEOPLASMS WITH MCC</v>
          </cell>
          <cell r="C500">
            <v>62</v>
          </cell>
          <cell r="D500">
            <v>8</v>
          </cell>
          <cell r="E500">
            <v>42873.13</v>
          </cell>
          <cell r="F500">
            <v>26791.69</v>
          </cell>
          <cell r="G500">
            <v>5.9</v>
          </cell>
          <cell r="I500">
            <v>61</v>
          </cell>
          <cell r="J500">
            <v>41468.69</v>
          </cell>
          <cell r="K500">
            <v>24642.82</v>
          </cell>
          <cell r="L500">
            <v>5.38</v>
          </cell>
          <cell r="M500">
            <v>5.62</v>
          </cell>
          <cell r="N500">
            <v>3.64</v>
          </cell>
          <cell r="O500">
            <v>1</v>
          </cell>
          <cell r="P500">
            <v>0.97440000000000004</v>
          </cell>
          <cell r="Q500">
            <v>0.95899999999999996</v>
          </cell>
          <cell r="S500" t="str">
            <v>A</v>
          </cell>
          <cell r="T500">
            <v>1.4335</v>
          </cell>
          <cell r="V500" t="str">
            <v>A</v>
          </cell>
          <cell r="W500">
            <v>1.5818000000000001</v>
          </cell>
          <cell r="X500">
            <v>1.4033</v>
          </cell>
          <cell r="Y500">
            <v>-3.0200000000000005E-2</v>
          </cell>
          <cell r="Z500">
            <v>-0.1483000000000001</v>
          </cell>
          <cell r="AA500">
            <v>-9.3753951194841381E-2</v>
          </cell>
        </row>
        <row r="501">
          <cell r="A501" t="str">
            <v>N94</v>
          </cell>
          <cell r="B501" t="str">
            <v>Level III: Neonate W Other Significant Problems</v>
          </cell>
          <cell r="C501">
            <v>1860</v>
          </cell>
          <cell r="D501">
            <v>0</v>
          </cell>
          <cell r="E501">
            <v>8081.3</v>
          </cell>
          <cell r="F501">
            <v>10660.2</v>
          </cell>
          <cell r="G501">
            <v>2.4</v>
          </cell>
          <cell r="I501">
            <v>1831</v>
          </cell>
          <cell r="J501">
            <v>7161.32</v>
          </cell>
          <cell r="K501">
            <v>5336.33</v>
          </cell>
          <cell r="L501">
            <v>2.2999999999999998</v>
          </cell>
          <cell r="M501">
            <v>1.1499999999999999</v>
          </cell>
          <cell r="N501">
            <v>2.08</v>
          </cell>
          <cell r="O501">
            <v>1</v>
          </cell>
          <cell r="P501">
            <v>0.16830000000000001</v>
          </cell>
          <cell r="Q501">
            <v>0.1656</v>
          </cell>
          <cell r="S501" t="str">
            <v>A</v>
          </cell>
          <cell r="T501">
            <v>0.2475</v>
          </cell>
          <cell r="V501" t="str">
            <v>A</v>
          </cell>
          <cell r="W501">
            <v>0.27129999999999999</v>
          </cell>
          <cell r="X501">
            <v>0.24229999999999999</v>
          </cell>
          <cell r="Y501">
            <v>-5.2000000000000102E-3</v>
          </cell>
          <cell r="Z501">
            <v>-2.3799999999999988E-2</v>
          </cell>
          <cell r="AA501">
            <v>-8.7725764835974898E-2</v>
          </cell>
        </row>
        <row r="502">
          <cell r="A502" t="str">
            <v>334</v>
          </cell>
          <cell r="B502" t="str">
            <v>RECTAL RESECTION WITHOUT CC/MCC</v>
          </cell>
          <cell r="C502">
            <v>9</v>
          </cell>
          <cell r="D502">
            <v>0</v>
          </cell>
          <cell r="E502">
            <v>92384.91</v>
          </cell>
          <cell r="F502">
            <v>26347.35</v>
          </cell>
          <cell r="G502">
            <v>3.44</v>
          </cell>
          <cell r="I502">
            <v>9</v>
          </cell>
          <cell r="J502">
            <v>92384.91</v>
          </cell>
          <cell r="K502">
            <v>26347.35</v>
          </cell>
          <cell r="L502">
            <v>2.6</v>
          </cell>
          <cell r="M502">
            <v>1.42</v>
          </cell>
          <cell r="N502">
            <v>2.2000000000000002</v>
          </cell>
          <cell r="O502">
            <v>0</v>
          </cell>
          <cell r="P502">
            <v>2.1709000000000001</v>
          </cell>
          <cell r="Q502">
            <v>1.6575</v>
          </cell>
          <cell r="S502" t="str">
            <v>M</v>
          </cell>
          <cell r="T502">
            <v>2.4775999999999998</v>
          </cell>
          <cell r="V502" t="str">
            <v>M</v>
          </cell>
          <cell r="W502">
            <v>2.5232000000000001</v>
          </cell>
          <cell r="X502">
            <v>2.4253999999999998</v>
          </cell>
          <cell r="Y502">
            <v>-5.2200000000000024E-2</v>
          </cell>
          <cell r="Z502">
            <v>-4.5600000000000307E-2</v>
          </cell>
          <cell r="AA502">
            <v>-1.8072289156626627E-2</v>
          </cell>
        </row>
        <row r="503">
          <cell r="A503" t="str">
            <v>203</v>
          </cell>
          <cell r="B503" t="str">
            <v>BRONCHITIS AND ASTHMA WITHOUT CC/MCC</v>
          </cell>
          <cell r="C503">
            <v>414</v>
          </cell>
          <cell r="D503">
            <v>4</v>
          </cell>
          <cell r="E503">
            <v>12087.13</v>
          </cell>
          <cell r="F503">
            <v>7141.64</v>
          </cell>
          <cell r="G503">
            <v>2.2400000000000002</v>
          </cell>
          <cell r="I503">
            <v>407</v>
          </cell>
          <cell r="J503">
            <v>11519.93</v>
          </cell>
          <cell r="K503">
            <v>5609.47</v>
          </cell>
          <cell r="L503">
            <v>2.1800000000000002</v>
          </cell>
          <cell r="M503">
            <v>1.1200000000000001</v>
          </cell>
          <cell r="N503">
            <v>1.93</v>
          </cell>
          <cell r="O503">
            <v>1</v>
          </cell>
          <cell r="P503">
            <v>0.2707</v>
          </cell>
          <cell r="Q503">
            <v>0.26640000000000003</v>
          </cell>
          <cell r="S503" t="str">
            <v>A</v>
          </cell>
          <cell r="T503">
            <v>0.3982</v>
          </cell>
          <cell r="V503" t="str">
            <v>A</v>
          </cell>
          <cell r="W503">
            <v>0.4395</v>
          </cell>
          <cell r="X503">
            <v>0.38979999999999998</v>
          </cell>
          <cell r="Y503">
            <v>-8.4000000000000186E-3</v>
          </cell>
          <cell r="Z503">
            <v>-4.1300000000000003E-2</v>
          </cell>
          <cell r="AA503">
            <v>-9.3970420932878274E-2</v>
          </cell>
        </row>
        <row r="504">
          <cell r="A504" t="str">
            <v>221</v>
          </cell>
          <cell r="B504" t="str">
            <v>CARDIAC VALVE AND OTHER MAJOR CARDIOTHORACIC PROCEDURES WITHOUT CARDIAC CATHETERIZATION WITHOUT CC/MCC</v>
          </cell>
          <cell r="C504">
            <v>11</v>
          </cell>
          <cell r="D504">
            <v>0</v>
          </cell>
          <cell r="E504">
            <v>213417.35</v>
          </cell>
          <cell r="F504">
            <v>66296.12</v>
          </cell>
          <cell r="G504">
            <v>4.2699999999999996</v>
          </cell>
          <cell r="I504">
            <v>10</v>
          </cell>
          <cell r="J504">
            <v>198935.56</v>
          </cell>
          <cell r="K504">
            <v>50276.7</v>
          </cell>
          <cell r="L504">
            <v>4.2</v>
          </cell>
          <cell r="M504">
            <v>1.89</v>
          </cell>
          <cell r="N504">
            <v>3.86</v>
          </cell>
          <cell r="O504">
            <v>1</v>
          </cell>
          <cell r="P504">
            <v>4.6745999999999999</v>
          </cell>
          <cell r="Q504">
            <v>4.6009000000000002</v>
          </cell>
          <cell r="S504" t="str">
            <v>A</v>
          </cell>
          <cell r="T504">
            <v>6.8773999999999997</v>
          </cell>
          <cell r="V504" t="str">
            <v>AO</v>
          </cell>
          <cell r="W504">
            <v>5.7571000000000003</v>
          </cell>
          <cell r="X504">
            <v>6.7324999999999999</v>
          </cell>
          <cell r="Y504">
            <v>-0.14489999999999981</v>
          </cell>
          <cell r="Z504">
            <v>1.1202999999999994</v>
          </cell>
          <cell r="AA504">
            <v>0.19459450070347906</v>
          </cell>
        </row>
        <row r="505">
          <cell r="A505" t="str">
            <v>919</v>
          </cell>
          <cell r="B505" t="str">
            <v>COMPLICATIONS OF TREATMENT WITH MCC</v>
          </cell>
          <cell r="C505">
            <v>75</v>
          </cell>
          <cell r="D505">
            <v>4</v>
          </cell>
          <cell r="E505">
            <v>62771.86</v>
          </cell>
          <cell r="F505">
            <v>119863.59</v>
          </cell>
          <cell r="G505">
            <v>6.07</v>
          </cell>
          <cell r="I505">
            <v>72</v>
          </cell>
          <cell r="J505">
            <v>40217.97</v>
          </cell>
          <cell r="K505">
            <v>35539.26</v>
          </cell>
          <cell r="L505">
            <v>4.4400000000000004</v>
          </cell>
          <cell r="M505">
            <v>4.4000000000000004</v>
          </cell>
          <cell r="N505">
            <v>3.25</v>
          </cell>
          <cell r="O505">
            <v>1</v>
          </cell>
          <cell r="P505">
            <v>0.94510000000000005</v>
          </cell>
          <cell r="Q505">
            <v>0.93020000000000003</v>
          </cell>
          <cell r="S505" t="str">
            <v>A</v>
          </cell>
          <cell r="T505">
            <v>1.3905000000000001</v>
          </cell>
          <cell r="V505" t="str">
            <v>A</v>
          </cell>
          <cell r="W505">
            <v>1.484</v>
          </cell>
          <cell r="X505">
            <v>1.3612</v>
          </cell>
          <cell r="Y505">
            <v>-2.9300000000000104E-2</v>
          </cell>
          <cell r="Z505">
            <v>-9.3499999999999917E-2</v>
          </cell>
          <cell r="AA505">
            <v>-6.3005390835579461E-2</v>
          </cell>
        </row>
        <row r="506">
          <cell r="A506" t="str">
            <v>270</v>
          </cell>
          <cell r="B506" t="str">
            <v>OTHER MAJOR CARDIOVASCULAR PROCEDURES WITH MCC</v>
          </cell>
          <cell r="C506">
            <v>146</v>
          </cell>
          <cell r="D506">
            <v>15</v>
          </cell>
          <cell r="E506">
            <v>202267.89</v>
          </cell>
          <cell r="F506">
            <v>146673.29999999999</v>
          </cell>
          <cell r="G506">
            <v>10.82</v>
          </cell>
          <cell r="I506">
            <v>143</v>
          </cell>
          <cell r="J506">
            <v>188621.94</v>
          </cell>
          <cell r="K506">
            <v>110860.17</v>
          </cell>
          <cell r="L506">
            <v>9.89</v>
          </cell>
          <cell r="M506">
            <v>10.29</v>
          </cell>
          <cell r="N506">
            <v>6.44</v>
          </cell>
          <cell r="O506">
            <v>1</v>
          </cell>
          <cell r="P506">
            <v>4.4322999999999997</v>
          </cell>
          <cell r="Q506">
            <v>4.3624000000000001</v>
          </cell>
          <cell r="S506" t="str">
            <v>A</v>
          </cell>
          <cell r="T506">
            <v>6.5209000000000001</v>
          </cell>
          <cell r="V506" t="str">
            <v>A</v>
          </cell>
          <cell r="W506">
            <v>6.9611999999999998</v>
          </cell>
          <cell r="X506">
            <v>6.3834999999999997</v>
          </cell>
          <cell r="Y506">
            <v>-0.13740000000000041</v>
          </cell>
          <cell r="Z506">
            <v>-0.44029999999999969</v>
          </cell>
          <cell r="AA506">
            <v>-6.3250588978911643E-2</v>
          </cell>
        </row>
        <row r="507">
          <cell r="A507" t="str">
            <v>003</v>
          </cell>
          <cell r="B507" t="str">
            <v>ECMO OR TRACHEOSTOMY WITH MV &gt;96 HOURS OR PRINCIPAL DIAGNOSIS EXCEPT FACE, MOUTH AND NECK WITH MAJOR O.R. PROCEDURES</v>
          </cell>
          <cell r="C507">
            <v>82</v>
          </cell>
          <cell r="D507">
            <v>83</v>
          </cell>
          <cell r="E507">
            <v>802017.61</v>
          </cell>
          <cell r="F507">
            <v>953758.52</v>
          </cell>
          <cell r="G507">
            <v>41.12</v>
          </cell>
          <cell r="I507">
            <v>80</v>
          </cell>
          <cell r="J507">
            <v>673505.27</v>
          </cell>
          <cell r="K507">
            <v>505174.7</v>
          </cell>
          <cell r="L507">
            <v>34.65</v>
          </cell>
          <cell r="M507">
            <v>27.29</v>
          </cell>
          <cell r="N507">
            <v>24.34</v>
          </cell>
          <cell r="O507">
            <v>1</v>
          </cell>
          <cell r="P507">
            <v>15.8262</v>
          </cell>
          <cell r="Q507">
            <v>15.576599999999999</v>
          </cell>
          <cell r="S507" t="str">
            <v>A</v>
          </cell>
          <cell r="T507">
            <v>23.283899999999999</v>
          </cell>
          <cell r="V507" t="str">
            <v>A</v>
          </cell>
          <cell r="W507">
            <v>19.985399999999998</v>
          </cell>
          <cell r="X507">
            <v>22.793199999999999</v>
          </cell>
          <cell r="Y507">
            <v>-0.49070000000000036</v>
          </cell>
          <cell r="Z507">
            <v>3.2985000000000007</v>
          </cell>
          <cell r="AA507">
            <v>0.16504548320273804</v>
          </cell>
        </row>
        <row r="508">
          <cell r="A508" t="str">
            <v>125</v>
          </cell>
          <cell r="B508" t="str">
            <v>OTHER DISORDERS OF THE EYE WITHOUT MCC</v>
          </cell>
          <cell r="C508">
            <v>45</v>
          </cell>
          <cell r="D508">
            <v>3</v>
          </cell>
          <cell r="E508">
            <v>25127.29</v>
          </cell>
          <cell r="F508">
            <v>14737.47</v>
          </cell>
          <cell r="G508">
            <v>3.62</v>
          </cell>
          <cell r="I508">
            <v>43</v>
          </cell>
          <cell r="J508">
            <v>23628.01</v>
          </cell>
          <cell r="K508">
            <v>13286.06</v>
          </cell>
          <cell r="L508">
            <v>3.42</v>
          </cell>
          <cell r="M508">
            <v>2.5499999999999998</v>
          </cell>
          <cell r="N508">
            <v>2.63</v>
          </cell>
          <cell r="O508">
            <v>1</v>
          </cell>
          <cell r="P508">
            <v>0.55520000000000003</v>
          </cell>
          <cell r="Q508">
            <v>0.5464</v>
          </cell>
          <cell r="S508" t="str">
            <v>A</v>
          </cell>
          <cell r="T508">
            <v>0.81679999999999997</v>
          </cell>
          <cell r="V508" t="str">
            <v>A</v>
          </cell>
          <cell r="W508">
            <v>0.90390000000000004</v>
          </cell>
          <cell r="X508">
            <v>0.79949999999999999</v>
          </cell>
          <cell r="Y508">
            <v>-1.7299999999999982E-2</v>
          </cell>
          <cell r="Z508">
            <v>-8.7100000000000066E-2</v>
          </cell>
          <cell r="AA508">
            <v>-9.6360216838145885E-2</v>
          </cell>
        </row>
        <row r="509">
          <cell r="A509" t="str">
            <v>810</v>
          </cell>
          <cell r="B509" t="str">
            <v>MAJOR HEMATOLOGICAL AND IMMUNOLOGICAL DIAGNOSES EXCEPT SICKLE CELL CRISIS AND COAGULATION DISORDERS WITHOUT CC/MCC</v>
          </cell>
          <cell r="C509">
            <v>17</v>
          </cell>
          <cell r="D509">
            <v>0</v>
          </cell>
          <cell r="E509">
            <v>25463.47</v>
          </cell>
          <cell r="F509">
            <v>13865.23</v>
          </cell>
          <cell r="G509">
            <v>2.88</v>
          </cell>
          <cell r="I509">
            <v>16</v>
          </cell>
          <cell r="J509">
            <v>23290.29</v>
          </cell>
          <cell r="K509">
            <v>11134.34</v>
          </cell>
          <cell r="L509">
            <v>2.63</v>
          </cell>
          <cell r="M509">
            <v>1.05</v>
          </cell>
          <cell r="N509">
            <v>2.4</v>
          </cell>
          <cell r="O509">
            <v>1</v>
          </cell>
          <cell r="P509">
            <v>0.54730000000000001</v>
          </cell>
          <cell r="Q509">
            <v>0.53869999999999996</v>
          </cell>
          <cell r="S509" t="str">
            <v>A</v>
          </cell>
          <cell r="T509">
            <v>0.80520000000000003</v>
          </cell>
          <cell r="V509" t="str">
            <v>A</v>
          </cell>
          <cell r="W509">
            <v>0.89129999999999998</v>
          </cell>
          <cell r="X509">
            <v>0.7883</v>
          </cell>
          <cell r="Y509">
            <v>-1.6900000000000026E-2</v>
          </cell>
          <cell r="Z509">
            <v>-8.6099999999999954E-2</v>
          </cell>
          <cell r="AA509">
            <v>-9.6600471221810785E-2</v>
          </cell>
        </row>
        <row r="510">
          <cell r="A510" t="str">
            <v>776</v>
          </cell>
          <cell r="B510" t="str">
            <v>POSTPARTUM AND POST ABORTION DIAGNOSES WITHOUT O.R. PROCEDURES</v>
          </cell>
          <cell r="C510">
            <v>236</v>
          </cell>
          <cell r="D510">
            <v>5</v>
          </cell>
          <cell r="E510">
            <v>16824.23</v>
          </cell>
          <cell r="F510">
            <v>30669.4</v>
          </cell>
          <cell r="G510">
            <v>2.58</v>
          </cell>
          <cell r="I510">
            <v>235</v>
          </cell>
          <cell r="J510">
            <v>14987.53</v>
          </cell>
          <cell r="K510">
            <v>12185.07</v>
          </cell>
          <cell r="L510">
            <v>2.38</v>
          </cell>
          <cell r="M510">
            <v>1.33</v>
          </cell>
          <cell r="N510">
            <v>2.08</v>
          </cell>
          <cell r="O510">
            <v>1</v>
          </cell>
          <cell r="P510">
            <v>0.35220000000000001</v>
          </cell>
          <cell r="Q510">
            <v>0.34660000000000002</v>
          </cell>
          <cell r="S510" t="str">
            <v>A</v>
          </cell>
          <cell r="T510">
            <v>0.5181</v>
          </cell>
          <cell r="V510" t="str">
            <v>A</v>
          </cell>
          <cell r="W510">
            <v>0.56459999999999999</v>
          </cell>
          <cell r="X510">
            <v>0.50719999999999998</v>
          </cell>
          <cell r="Y510">
            <v>-1.0900000000000021E-2</v>
          </cell>
          <cell r="Z510">
            <v>-4.6499999999999986E-2</v>
          </cell>
          <cell r="AA510">
            <v>-8.2359192348565327E-2</v>
          </cell>
        </row>
        <row r="511">
          <cell r="A511" t="str">
            <v>699</v>
          </cell>
          <cell r="B511" t="str">
            <v>OTHER KIDNEY AND URINARY TRACT DIAGNOSES WITH CC</v>
          </cell>
          <cell r="C511">
            <v>135</v>
          </cell>
          <cell r="D511">
            <v>8</v>
          </cell>
          <cell r="E511">
            <v>35538.17</v>
          </cell>
          <cell r="F511">
            <v>35863.040000000001</v>
          </cell>
          <cell r="G511">
            <v>4.7300000000000004</v>
          </cell>
          <cell r="I511">
            <v>133</v>
          </cell>
          <cell r="J511">
            <v>31982.37</v>
          </cell>
          <cell r="K511">
            <v>19226.8</v>
          </cell>
          <cell r="L511">
            <v>4.51</v>
          </cell>
          <cell r="M511">
            <v>2.77</v>
          </cell>
          <cell r="N511">
            <v>3.78</v>
          </cell>
          <cell r="O511">
            <v>1</v>
          </cell>
          <cell r="P511">
            <v>0.75149999999999995</v>
          </cell>
          <cell r="Q511">
            <v>0.73960000000000004</v>
          </cell>
          <cell r="S511" t="str">
            <v>A</v>
          </cell>
          <cell r="T511">
            <v>1.1055999999999999</v>
          </cell>
          <cell r="V511" t="str">
            <v>A</v>
          </cell>
          <cell r="W511">
            <v>1.2256</v>
          </cell>
          <cell r="X511">
            <v>1.0823</v>
          </cell>
          <cell r="Y511">
            <v>-2.3299999999999876E-2</v>
          </cell>
          <cell r="Z511">
            <v>-0.12000000000000011</v>
          </cell>
          <cell r="AA511">
            <v>-9.7911227154047084E-2</v>
          </cell>
        </row>
        <row r="512">
          <cell r="A512" t="str">
            <v>929</v>
          </cell>
          <cell r="B512" t="str">
            <v>FULL THICKNESS BURN WITH SKIN GRAFT OR INHALATION INJURY WITHOUT CC/MCC</v>
          </cell>
          <cell r="C512">
            <v>5</v>
          </cell>
          <cell r="D512">
            <v>0</v>
          </cell>
          <cell r="E512">
            <v>85933.09</v>
          </cell>
          <cell r="F512">
            <v>61135.82</v>
          </cell>
          <cell r="G512">
            <v>7.8</v>
          </cell>
          <cell r="I512">
            <v>5</v>
          </cell>
          <cell r="J512">
            <v>85933.09</v>
          </cell>
          <cell r="K512">
            <v>61135.82</v>
          </cell>
          <cell r="L512">
            <v>7.9</v>
          </cell>
          <cell r="M512">
            <v>4.4000000000000004</v>
          </cell>
          <cell r="N512">
            <v>5.6</v>
          </cell>
          <cell r="O512">
            <v>0</v>
          </cell>
          <cell r="P512">
            <v>2.0192999999999999</v>
          </cell>
          <cell r="Q512">
            <v>2.9704000000000002</v>
          </cell>
          <cell r="S512" t="str">
            <v>M</v>
          </cell>
          <cell r="T512">
            <v>4.4401999999999999</v>
          </cell>
          <cell r="V512" t="str">
            <v>M</v>
          </cell>
          <cell r="W512">
            <v>4.9618000000000002</v>
          </cell>
          <cell r="X512">
            <v>4.3465999999999996</v>
          </cell>
          <cell r="Y512">
            <v>-9.360000000000035E-2</v>
          </cell>
          <cell r="Z512">
            <v>-0.52160000000000029</v>
          </cell>
          <cell r="AA512">
            <v>-0.10512314079567904</v>
          </cell>
        </row>
        <row r="513">
          <cell r="A513" t="str">
            <v>545</v>
          </cell>
          <cell r="B513" t="str">
            <v>CONNECTIVE TISSUE DISORDERS WITH MCC</v>
          </cell>
          <cell r="C513">
            <v>6</v>
          </cell>
          <cell r="D513">
            <v>1</v>
          </cell>
          <cell r="E513">
            <v>78680.399999999994</v>
          </cell>
          <cell r="F513">
            <v>22771.9</v>
          </cell>
          <cell r="G513">
            <v>7.5</v>
          </cell>
          <cell r="I513">
            <v>6</v>
          </cell>
          <cell r="J513">
            <v>78680.399999999994</v>
          </cell>
          <cell r="K513">
            <v>22771.9</v>
          </cell>
          <cell r="L513">
            <v>7.7</v>
          </cell>
          <cell r="M513">
            <v>2.57</v>
          </cell>
          <cell r="N513">
            <v>5.3</v>
          </cell>
          <cell r="O513">
            <v>0</v>
          </cell>
          <cell r="P513">
            <v>1.8488</v>
          </cell>
          <cell r="Q513">
            <v>2.3525999999999998</v>
          </cell>
          <cell r="S513" t="str">
            <v>M</v>
          </cell>
          <cell r="T513">
            <v>3.5167000000000002</v>
          </cell>
          <cell r="V513" t="str">
            <v>M</v>
          </cell>
          <cell r="W513">
            <v>3.8233000000000001</v>
          </cell>
          <cell r="X513">
            <v>3.4426000000000001</v>
          </cell>
          <cell r="Y513">
            <v>-7.4100000000000055E-2</v>
          </cell>
          <cell r="Z513">
            <v>-0.30659999999999998</v>
          </cell>
          <cell r="AA513">
            <v>-8.0192503857923772E-2</v>
          </cell>
        </row>
        <row r="514">
          <cell r="A514" t="str">
            <v>928</v>
          </cell>
          <cell r="B514" t="str">
            <v>FULL THICKNESS BURN WITH SKIN GRAFT OR INHALATION INJURY WITH CC/MCC</v>
          </cell>
          <cell r="C514">
            <v>14</v>
          </cell>
          <cell r="D514">
            <v>1</v>
          </cell>
          <cell r="E514">
            <v>236472.09</v>
          </cell>
          <cell r="F514">
            <v>167877.61</v>
          </cell>
          <cell r="G514">
            <v>20.21</v>
          </cell>
          <cell r="I514">
            <v>13</v>
          </cell>
          <cell r="J514">
            <v>200044.74</v>
          </cell>
          <cell r="K514">
            <v>108505.66</v>
          </cell>
          <cell r="L514">
            <v>17.38</v>
          </cell>
          <cell r="M514">
            <v>10.97</v>
          </cell>
          <cell r="N514">
            <v>13.97</v>
          </cell>
          <cell r="O514">
            <v>1</v>
          </cell>
          <cell r="P514">
            <v>4.7007000000000003</v>
          </cell>
          <cell r="Q514">
            <v>4.6265000000000001</v>
          </cell>
          <cell r="S514" t="str">
            <v>A</v>
          </cell>
          <cell r="T514">
            <v>6.9157000000000002</v>
          </cell>
          <cell r="V514" t="str">
            <v>A</v>
          </cell>
          <cell r="W514">
            <v>7.6936999999999998</v>
          </cell>
          <cell r="X514">
            <v>6.77</v>
          </cell>
          <cell r="Y514">
            <v>-0.14570000000000061</v>
          </cell>
          <cell r="Z514">
            <v>-0.77799999999999958</v>
          </cell>
          <cell r="AA514">
            <v>-0.10112169697284787</v>
          </cell>
        </row>
        <row r="515">
          <cell r="A515" t="str">
            <v>625</v>
          </cell>
          <cell r="B515" t="str">
            <v>THYROID, PARATHYROID AND THYROGLOSSAL PROCEDURES WITH MCC</v>
          </cell>
          <cell r="C515">
            <v>3</v>
          </cell>
          <cell r="D515">
            <v>0</v>
          </cell>
          <cell r="E515">
            <v>68165.789999999994</v>
          </cell>
          <cell r="F515">
            <v>7326.64</v>
          </cell>
          <cell r="G515">
            <v>6</v>
          </cell>
          <cell r="I515">
            <v>3</v>
          </cell>
          <cell r="J515">
            <v>68165.789999999994</v>
          </cell>
          <cell r="K515">
            <v>7326.64</v>
          </cell>
          <cell r="L515">
            <v>7.6</v>
          </cell>
          <cell r="M515">
            <v>1.41</v>
          </cell>
          <cell r="N515">
            <v>4.9000000000000004</v>
          </cell>
          <cell r="O515">
            <v>0</v>
          </cell>
          <cell r="P515">
            <v>1.6017999999999999</v>
          </cell>
          <cell r="Q515">
            <v>3.0539000000000001</v>
          </cell>
          <cell r="S515" t="str">
            <v>M</v>
          </cell>
          <cell r="T515">
            <v>4.5650000000000004</v>
          </cell>
          <cell r="V515" t="str">
            <v>M</v>
          </cell>
          <cell r="W515">
            <v>4.6524999999999999</v>
          </cell>
          <cell r="X515">
            <v>4.4687999999999999</v>
          </cell>
          <cell r="Y515">
            <v>-9.6200000000000507E-2</v>
          </cell>
          <cell r="Z515">
            <v>-8.7499999999999467E-2</v>
          </cell>
          <cell r="AA515">
            <v>-1.8807092960773663E-2</v>
          </cell>
        </row>
        <row r="516">
          <cell r="A516" t="str">
            <v>580</v>
          </cell>
          <cell r="B516" t="str">
            <v>OTHER SKIN, SUBCUTANEOUS TISSUE AND BREAST PROCEDURES WITH CC</v>
          </cell>
          <cell r="C516">
            <v>156</v>
          </cell>
          <cell r="D516">
            <v>5</v>
          </cell>
          <cell r="E516">
            <v>54625.78</v>
          </cell>
          <cell r="F516">
            <v>38320.46</v>
          </cell>
          <cell r="G516">
            <v>5</v>
          </cell>
          <cell r="I516">
            <v>155</v>
          </cell>
          <cell r="J516">
            <v>53086.46</v>
          </cell>
          <cell r="K516">
            <v>33290.980000000003</v>
          </cell>
          <cell r="L516">
            <v>5</v>
          </cell>
          <cell r="M516">
            <v>5.25</v>
          </cell>
          <cell r="N516">
            <v>3.58</v>
          </cell>
          <cell r="O516">
            <v>1</v>
          </cell>
          <cell r="P516">
            <v>1.2474000000000001</v>
          </cell>
          <cell r="Q516">
            <v>1.2277</v>
          </cell>
          <cell r="S516" t="str">
            <v>A</v>
          </cell>
          <cell r="T516">
            <v>1.8351999999999999</v>
          </cell>
          <cell r="V516" t="str">
            <v>A</v>
          </cell>
          <cell r="W516">
            <v>2.0451000000000001</v>
          </cell>
          <cell r="X516">
            <v>1.7965</v>
          </cell>
          <cell r="Y516">
            <v>-3.8699999999999957E-2</v>
          </cell>
          <cell r="Z516">
            <v>-0.2099000000000002</v>
          </cell>
          <cell r="AA516">
            <v>-0.10263556794288797</v>
          </cell>
        </row>
        <row r="517">
          <cell r="A517" t="str">
            <v>901</v>
          </cell>
          <cell r="B517" t="str">
            <v>WOUND DEBRIDEMENTS FOR INJURIES WITH MCC</v>
          </cell>
          <cell r="C517">
            <v>7</v>
          </cell>
          <cell r="D517">
            <v>1</v>
          </cell>
          <cell r="E517">
            <v>137198.78</v>
          </cell>
          <cell r="F517">
            <v>36242.51</v>
          </cell>
          <cell r="G517">
            <v>15.57</v>
          </cell>
          <cell r="I517">
            <v>7</v>
          </cell>
          <cell r="J517">
            <v>137198.78</v>
          </cell>
          <cell r="K517">
            <v>36242.51</v>
          </cell>
          <cell r="L517">
            <v>14</v>
          </cell>
          <cell r="M517">
            <v>8.2100000000000009</v>
          </cell>
          <cell r="N517">
            <v>9.5</v>
          </cell>
          <cell r="O517">
            <v>0</v>
          </cell>
          <cell r="P517">
            <v>3.2239</v>
          </cell>
          <cell r="Q517">
            <v>4.4034000000000004</v>
          </cell>
          <cell r="S517" t="str">
            <v>M</v>
          </cell>
          <cell r="T517">
            <v>6.5822000000000003</v>
          </cell>
          <cell r="V517" t="str">
            <v>M</v>
          </cell>
          <cell r="W517">
            <v>6.4650999999999996</v>
          </cell>
          <cell r="X517">
            <v>6.4435000000000002</v>
          </cell>
          <cell r="Y517">
            <v>-0.13870000000000005</v>
          </cell>
          <cell r="Z517">
            <v>0.11710000000000065</v>
          </cell>
          <cell r="AA517">
            <v>1.811263553541332E-2</v>
          </cell>
        </row>
        <row r="518">
          <cell r="A518" t="str">
            <v>802</v>
          </cell>
          <cell r="B518" t="str">
            <v>OTHER O.R. PROCEDURES OF THE BLOOD AND BLOOD FORMING ORGANS WITH MCC</v>
          </cell>
          <cell r="C518">
            <v>7</v>
          </cell>
          <cell r="D518">
            <v>1</v>
          </cell>
          <cell r="E518">
            <v>93446.7</v>
          </cell>
          <cell r="F518">
            <v>70233.119999999995</v>
          </cell>
          <cell r="G518">
            <v>9.7100000000000009</v>
          </cell>
          <cell r="I518">
            <v>6</v>
          </cell>
          <cell r="J518">
            <v>67779.45</v>
          </cell>
          <cell r="K518">
            <v>33810.57</v>
          </cell>
          <cell r="L518">
            <v>11.6</v>
          </cell>
          <cell r="M518">
            <v>3.34</v>
          </cell>
          <cell r="N518">
            <v>7.7</v>
          </cell>
          <cell r="O518">
            <v>0</v>
          </cell>
          <cell r="P518">
            <v>1.5927</v>
          </cell>
          <cell r="Q518">
            <v>3.6417999999999999</v>
          </cell>
          <cell r="S518" t="str">
            <v>M</v>
          </cell>
          <cell r="T518">
            <v>5.4438000000000004</v>
          </cell>
          <cell r="V518" t="str">
            <v>M</v>
          </cell>
          <cell r="W518">
            <v>6.1378000000000004</v>
          </cell>
          <cell r="X518">
            <v>5.3289999999999997</v>
          </cell>
          <cell r="Y518">
            <v>-0.11480000000000068</v>
          </cell>
          <cell r="Z518">
            <v>-0.69399999999999995</v>
          </cell>
          <cell r="AA518">
            <v>-0.11306982958063148</v>
          </cell>
        </row>
        <row r="519">
          <cell r="A519" t="str">
            <v>144</v>
          </cell>
          <cell r="B519" t="str">
            <v>OTHER EAR, NOSE, MOUTH AND THROAT O.R. PROCEDURES WITH CC</v>
          </cell>
          <cell r="C519">
            <v>31</v>
          </cell>
          <cell r="D519">
            <v>1</v>
          </cell>
          <cell r="E519">
            <v>51914.07</v>
          </cell>
          <cell r="F519">
            <v>41112.269999999997</v>
          </cell>
          <cell r="G519">
            <v>3.19</v>
          </cell>
          <cell r="I519">
            <v>29</v>
          </cell>
          <cell r="J519">
            <v>42904.63</v>
          </cell>
          <cell r="K519">
            <v>21311.759999999998</v>
          </cell>
          <cell r="L519">
            <v>3.07</v>
          </cell>
          <cell r="M519">
            <v>2.02</v>
          </cell>
          <cell r="N519">
            <v>2.46</v>
          </cell>
          <cell r="O519">
            <v>1</v>
          </cell>
          <cell r="P519">
            <v>1.0082</v>
          </cell>
          <cell r="Q519">
            <v>0.99229999999999996</v>
          </cell>
          <cell r="S519" t="str">
            <v>A</v>
          </cell>
          <cell r="T519">
            <v>1.4833000000000001</v>
          </cell>
          <cell r="V519" t="str">
            <v>A</v>
          </cell>
          <cell r="W519">
            <v>1.6563000000000001</v>
          </cell>
          <cell r="X519">
            <v>1.452</v>
          </cell>
          <cell r="Y519">
            <v>-3.1300000000000106E-2</v>
          </cell>
          <cell r="Z519">
            <v>-0.17300000000000004</v>
          </cell>
          <cell r="AA519">
            <v>-0.10444967699088331</v>
          </cell>
        </row>
        <row r="520">
          <cell r="A520" t="str">
            <v>541</v>
          </cell>
          <cell r="B520" t="str">
            <v>OSTEOMYELITIS WITHOUT CC/MCC</v>
          </cell>
          <cell r="C520">
            <v>10</v>
          </cell>
          <cell r="D520">
            <v>0</v>
          </cell>
          <cell r="E520">
            <v>18144.27</v>
          </cell>
          <cell r="F520">
            <v>14817.32</v>
          </cell>
          <cell r="G520">
            <v>4.9000000000000004</v>
          </cell>
          <cell r="I520">
            <v>9</v>
          </cell>
          <cell r="J520">
            <v>14794.82</v>
          </cell>
          <cell r="K520">
            <v>11478.64</v>
          </cell>
          <cell r="L520">
            <v>3.7</v>
          </cell>
          <cell r="M520">
            <v>1.81</v>
          </cell>
          <cell r="N520">
            <v>2.8</v>
          </cell>
          <cell r="O520">
            <v>0</v>
          </cell>
          <cell r="P520">
            <v>0.34770000000000001</v>
          </cell>
          <cell r="Q520">
            <v>0.81620000000000004</v>
          </cell>
          <cell r="S520" t="str">
            <v>M</v>
          </cell>
          <cell r="T520">
            <v>1.2201</v>
          </cell>
          <cell r="V520" t="str">
            <v>A</v>
          </cell>
          <cell r="W520">
            <v>0.57179999999999997</v>
          </cell>
          <cell r="X520">
            <v>1.1942999999999999</v>
          </cell>
          <cell r="Y520">
            <v>-2.5800000000000045E-2</v>
          </cell>
          <cell r="Z520">
            <v>0.64829999999999999</v>
          </cell>
          <cell r="AA520">
            <v>1.1337880377754459</v>
          </cell>
        </row>
        <row r="521">
          <cell r="A521" t="str">
            <v>708</v>
          </cell>
          <cell r="B521" t="str">
            <v>MAJOR MALE PELVIC PROCEDURES WITHOUT CC/MCC</v>
          </cell>
          <cell r="C521">
            <v>7</v>
          </cell>
          <cell r="D521">
            <v>0</v>
          </cell>
          <cell r="E521">
            <v>78845.960000000006</v>
          </cell>
          <cell r="F521">
            <v>23033.95</v>
          </cell>
          <cell r="G521">
            <v>1.1399999999999999</v>
          </cell>
          <cell r="I521">
            <v>7</v>
          </cell>
          <cell r="J521">
            <v>78845.960000000006</v>
          </cell>
          <cell r="K521">
            <v>23033.95</v>
          </cell>
          <cell r="L521">
            <v>1.5</v>
          </cell>
          <cell r="M521">
            <v>0.35</v>
          </cell>
          <cell r="N521">
            <v>1.3</v>
          </cell>
          <cell r="O521">
            <v>0</v>
          </cell>
          <cell r="P521">
            <v>1.8527</v>
          </cell>
          <cell r="Q521">
            <v>1.4878</v>
          </cell>
          <cell r="S521" t="str">
            <v>M</v>
          </cell>
          <cell r="T521">
            <v>2.2240000000000002</v>
          </cell>
          <cell r="V521" t="str">
            <v>AO</v>
          </cell>
          <cell r="W521">
            <v>2.6713</v>
          </cell>
          <cell r="X521">
            <v>2.1770999999999998</v>
          </cell>
          <cell r="Y521">
            <v>-4.6900000000000386E-2</v>
          </cell>
          <cell r="Z521">
            <v>-0.44729999999999981</v>
          </cell>
          <cell r="AA521">
            <v>-0.16744656159922128</v>
          </cell>
        </row>
        <row r="522">
          <cell r="A522" t="str">
            <v>021</v>
          </cell>
          <cell r="B522" t="str">
            <v>INTRACRANIAL VASCULAR PROCEDURES WITH PRINCIPAL DIAGNOSIS HEMORRHAGE WITH CC</v>
          </cell>
          <cell r="C522">
            <v>6</v>
          </cell>
          <cell r="D522">
            <v>1</v>
          </cell>
          <cell r="E522">
            <v>173143.56</v>
          </cell>
          <cell r="F522">
            <v>76636.42</v>
          </cell>
          <cell r="G522">
            <v>11</v>
          </cell>
          <cell r="I522">
            <v>6</v>
          </cell>
          <cell r="J522">
            <v>173143.56</v>
          </cell>
          <cell r="K522">
            <v>76636.42</v>
          </cell>
          <cell r="L522">
            <v>7.6</v>
          </cell>
          <cell r="M522">
            <v>5.94</v>
          </cell>
          <cell r="N522">
            <v>4.8</v>
          </cell>
          <cell r="O522">
            <v>0</v>
          </cell>
          <cell r="P522">
            <v>4.0686</v>
          </cell>
          <cell r="Q522">
            <v>5.3840000000000003</v>
          </cell>
          <cell r="S522" t="str">
            <v>M</v>
          </cell>
          <cell r="T522">
            <v>8.048</v>
          </cell>
          <cell r="V522" t="str">
            <v>M</v>
          </cell>
          <cell r="W522">
            <v>8.1555</v>
          </cell>
          <cell r="X522">
            <v>7.8784000000000001</v>
          </cell>
          <cell r="Y522">
            <v>-0.16959999999999997</v>
          </cell>
          <cell r="Z522">
            <v>-0.10749999999999993</v>
          </cell>
          <cell r="AA522">
            <v>-1.31812887008767E-2</v>
          </cell>
        </row>
        <row r="523">
          <cell r="A523" t="str">
            <v>480</v>
          </cell>
          <cell r="B523" t="str">
            <v>HIP AND FEMUR PROCEDURES EXCEPT MAJOR JOINT WITH MCC OR INSERTION OF ANTIBIOTIC-ELUTING BONE VOID FILLER</v>
          </cell>
          <cell r="C523">
            <v>46</v>
          </cell>
          <cell r="D523">
            <v>7</v>
          </cell>
          <cell r="E523">
            <v>94968.47</v>
          </cell>
          <cell r="F523">
            <v>38752.559999999998</v>
          </cell>
          <cell r="G523">
            <v>8.26</v>
          </cell>
          <cell r="I523">
            <v>44</v>
          </cell>
          <cell r="J523">
            <v>89155.91</v>
          </cell>
          <cell r="K523">
            <v>28042.19</v>
          </cell>
          <cell r="L523">
            <v>8.27</v>
          </cell>
          <cell r="M523">
            <v>5.66</v>
          </cell>
          <cell r="N523">
            <v>6.65</v>
          </cell>
          <cell r="O523">
            <v>1</v>
          </cell>
          <cell r="P523">
            <v>2.0950000000000002</v>
          </cell>
          <cell r="Q523">
            <v>2.0619999999999998</v>
          </cell>
          <cell r="S523" t="str">
            <v>A</v>
          </cell>
          <cell r="T523">
            <v>3.0823</v>
          </cell>
          <cell r="V523" t="str">
            <v>A</v>
          </cell>
          <cell r="W523">
            <v>3.4598</v>
          </cell>
          <cell r="X523">
            <v>3.0173000000000001</v>
          </cell>
          <cell r="Y523">
            <v>-6.4999999999999947E-2</v>
          </cell>
          <cell r="Z523">
            <v>-0.37749999999999995</v>
          </cell>
          <cell r="AA523">
            <v>-0.10911035319960689</v>
          </cell>
        </row>
        <row r="524">
          <cell r="A524" t="str">
            <v>030</v>
          </cell>
          <cell r="B524" t="str">
            <v>SPINAL PROCEDURES WITHOUT CC/MCC</v>
          </cell>
          <cell r="C524">
            <v>44</v>
          </cell>
          <cell r="D524">
            <v>1</v>
          </cell>
          <cell r="E524">
            <v>55741.3</v>
          </cell>
          <cell r="F524">
            <v>32281.47</v>
          </cell>
          <cell r="G524">
            <v>2.48</v>
          </cell>
          <cell r="I524">
            <v>42</v>
          </cell>
          <cell r="J524">
            <v>50200.21</v>
          </cell>
          <cell r="K524">
            <v>19922.16</v>
          </cell>
          <cell r="L524">
            <v>2.48</v>
          </cell>
          <cell r="M524">
            <v>1.45</v>
          </cell>
          <cell r="N524">
            <v>2.19</v>
          </cell>
          <cell r="O524">
            <v>1</v>
          </cell>
          <cell r="P524">
            <v>1.1796</v>
          </cell>
          <cell r="Q524">
            <v>1.161</v>
          </cell>
          <cell r="S524" t="str">
            <v>A</v>
          </cell>
          <cell r="T524">
            <v>1.7355</v>
          </cell>
          <cell r="V524" t="str">
            <v>A</v>
          </cell>
          <cell r="W524">
            <v>1.9511000000000001</v>
          </cell>
          <cell r="X524">
            <v>1.6989000000000001</v>
          </cell>
          <cell r="Y524">
            <v>-3.6599999999999966E-2</v>
          </cell>
          <cell r="Z524">
            <v>-0.21560000000000001</v>
          </cell>
          <cell r="AA524">
            <v>-0.11050176823330429</v>
          </cell>
        </row>
        <row r="525">
          <cell r="A525" t="str">
            <v>122</v>
          </cell>
          <cell r="B525" t="str">
            <v>ACUTE MAJOR EYE INFECTIONS WITHOUT CC/MCC</v>
          </cell>
          <cell r="C525">
            <v>5</v>
          </cell>
          <cell r="D525">
            <v>0</v>
          </cell>
          <cell r="E525">
            <v>21044.66</v>
          </cell>
          <cell r="F525">
            <v>10017.17</v>
          </cell>
          <cell r="G525">
            <v>3.8</v>
          </cell>
          <cell r="I525">
            <v>5</v>
          </cell>
          <cell r="J525">
            <v>21044.66</v>
          </cell>
          <cell r="K525">
            <v>10017.17</v>
          </cell>
          <cell r="L525">
            <v>3.7</v>
          </cell>
          <cell r="M525">
            <v>1.72</v>
          </cell>
          <cell r="N525">
            <v>2.9</v>
          </cell>
          <cell r="O525">
            <v>0</v>
          </cell>
          <cell r="P525">
            <v>0.4945</v>
          </cell>
          <cell r="Q525">
            <v>0.35449999999999998</v>
          </cell>
          <cell r="S525" t="str">
            <v>MP</v>
          </cell>
          <cell r="T525">
            <v>0.52990000000000004</v>
          </cell>
          <cell r="V525" t="str">
            <v>MP</v>
          </cell>
          <cell r="W525">
            <v>0.67859999999999998</v>
          </cell>
          <cell r="X525">
            <v>0.51870000000000005</v>
          </cell>
          <cell r="Y525">
            <v>-1.1199999999999988E-2</v>
          </cell>
          <cell r="Z525">
            <v>-0.14869999999999994</v>
          </cell>
          <cell r="AA525">
            <v>-0.21912761567933975</v>
          </cell>
        </row>
        <row r="526">
          <cell r="A526" t="str">
            <v>N93</v>
          </cell>
          <cell r="B526" t="str">
            <v>Level III: Full Term Neonate W Major Problems</v>
          </cell>
          <cell r="C526">
            <v>968</v>
          </cell>
          <cell r="D526">
            <v>0</v>
          </cell>
          <cell r="E526">
            <v>54247.38</v>
          </cell>
          <cell r="F526">
            <v>133447.93</v>
          </cell>
          <cell r="G526">
            <v>8.67</v>
          </cell>
          <cell r="I526">
            <v>951</v>
          </cell>
          <cell r="J526">
            <v>39578.769999999997</v>
          </cell>
          <cell r="K526">
            <v>54541.41</v>
          </cell>
          <cell r="L526">
            <v>7.74</v>
          </cell>
          <cell r="M526">
            <v>9.33</v>
          </cell>
          <cell r="N526">
            <v>4.75</v>
          </cell>
          <cell r="O526">
            <v>1</v>
          </cell>
          <cell r="P526">
            <v>0.93</v>
          </cell>
          <cell r="Q526">
            <v>0.9153</v>
          </cell>
          <cell r="S526" t="str">
            <v>A</v>
          </cell>
          <cell r="T526">
            <v>1.3682000000000001</v>
          </cell>
          <cell r="V526" t="str">
            <v>A</v>
          </cell>
          <cell r="W526">
            <v>1.2858000000000001</v>
          </cell>
          <cell r="X526">
            <v>1.3393999999999999</v>
          </cell>
          <cell r="Y526">
            <v>-2.8800000000000159E-2</v>
          </cell>
          <cell r="Z526">
            <v>8.2400000000000029E-2</v>
          </cell>
          <cell r="AA526">
            <v>6.4084616581116832E-2</v>
          </cell>
        </row>
        <row r="527">
          <cell r="A527" t="str">
            <v>086</v>
          </cell>
          <cell r="B527" t="str">
            <v>TRAUMATIC STUPOR AND COMA &lt;1 HOUR WITH CC</v>
          </cell>
          <cell r="C527">
            <v>37</v>
          </cell>
          <cell r="D527">
            <v>2</v>
          </cell>
          <cell r="E527">
            <v>37699.26</v>
          </cell>
          <cell r="F527">
            <v>30596.15</v>
          </cell>
          <cell r="G527">
            <v>3.11</v>
          </cell>
          <cell r="I527">
            <v>35</v>
          </cell>
          <cell r="J527">
            <v>31088.21</v>
          </cell>
          <cell r="K527">
            <v>13455.71</v>
          </cell>
          <cell r="L527">
            <v>2.77</v>
          </cell>
          <cell r="M527">
            <v>1.82</v>
          </cell>
          <cell r="N527">
            <v>2.25</v>
          </cell>
          <cell r="O527">
            <v>1</v>
          </cell>
          <cell r="P527">
            <v>0.73050000000000004</v>
          </cell>
          <cell r="Q527">
            <v>0.71899999999999997</v>
          </cell>
          <cell r="S527" t="str">
            <v>A</v>
          </cell>
          <cell r="T527">
            <v>1.0748</v>
          </cell>
          <cell r="V527" t="str">
            <v>A</v>
          </cell>
          <cell r="W527">
            <v>1.2110000000000001</v>
          </cell>
          <cell r="X527">
            <v>1.0521</v>
          </cell>
          <cell r="Y527">
            <v>-2.2699999999999942E-2</v>
          </cell>
          <cell r="Z527">
            <v>-0.1362000000000001</v>
          </cell>
          <cell r="AA527">
            <v>-0.11246903385631717</v>
          </cell>
        </row>
        <row r="528">
          <cell r="A528" t="str">
            <v>558</v>
          </cell>
          <cell r="B528" t="str">
            <v>TENDONITIS, MYOSITIS AND BURSITIS WITHOUT MCC</v>
          </cell>
          <cell r="C528">
            <v>106</v>
          </cell>
          <cell r="D528">
            <v>16</v>
          </cell>
          <cell r="E528">
            <v>21864.14</v>
          </cell>
          <cell r="F528">
            <v>16040.94</v>
          </cell>
          <cell r="G528">
            <v>3.7</v>
          </cell>
          <cell r="I528">
            <v>105</v>
          </cell>
          <cell r="J528">
            <v>20982.32</v>
          </cell>
          <cell r="K528">
            <v>13316.75</v>
          </cell>
          <cell r="L528">
            <v>3.43</v>
          </cell>
          <cell r="M528">
            <v>2.19</v>
          </cell>
          <cell r="N528">
            <v>2.8</v>
          </cell>
          <cell r="O528">
            <v>1</v>
          </cell>
          <cell r="P528">
            <v>0.49299999999999999</v>
          </cell>
          <cell r="Q528">
            <v>0.48520000000000002</v>
          </cell>
          <cell r="S528" t="str">
            <v>A</v>
          </cell>
          <cell r="T528">
            <v>0.72529999999999994</v>
          </cell>
          <cell r="V528" t="str">
            <v>A</v>
          </cell>
          <cell r="W528">
            <v>0.81850000000000001</v>
          </cell>
          <cell r="X528">
            <v>0.71</v>
          </cell>
          <cell r="Y528">
            <v>-1.529999999999998E-2</v>
          </cell>
          <cell r="Z528">
            <v>-9.3200000000000061E-2</v>
          </cell>
          <cell r="AA528">
            <v>-0.11386682956627986</v>
          </cell>
        </row>
        <row r="529">
          <cell r="A529" t="str">
            <v>379</v>
          </cell>
          <cell r="B529" t="str">
            <v>GASTROINTESTINAL HEMORRHAGE WITHOUT CC/MCC</v>
          </cell>
          <cell r="C529">
            <v>47</v>
          </cell>
          <cell r="D529">
            <v>0</v>
          </cell>
          <cell r="E529">
            <v>23867</v>
          </cell>
          <cell r="F529">
            <v>13799.29</v>
          </cell>
          <cell r="G529">
            <v>2.4900000000000002</v>
          </cell>
          <cell r="I529">
            <v>44</v>
          </cell>
          <cell r="J529">
            <v>21625.75</v>
          </cell>
          <cell r="K529">
            <v>11098.06</v>
          </cell>
          <cell r="L529">
            <v>2.39</v>
          </cell>
          <cell r="M529">
            <v>1.03</v>
          </cell>
          <cell r="N529">
            <v>2.16</v>
          </cell>
          <cell r="O529">
            <v>1</v>
          </cell>
          <cell r="P529">
            <v>0.50819999999999999</v>
          </cell>
          <cell r="Q529">
            <v>0.50019999999999998</v>
          </cell>
          <cell r="S529" t="str">
            <v>A</v>
          </cell>
          <cell r="T529">
            <v>0.74770000000000003</v>
          </cell>
          <cell r="V529" t="str">
            <v>A</v>
          </cell>
          <cell r="W529">
            <v>0.84389999999999998</v>
          </cell>
          <cell r="X529">
            <v>0.7319</v>
          </cell>
          <cell r="Y529">
            <v>-1.5800000000000036E-2</v>
          </cell>
          <cell r="Z529">
            <v>-9.6199999999999952E-2</v>
          </cell>
          <cell r="AA529">
            <v>-0.11399454911719392</v>
          </cell>
        </row>
        <row r="530">
          <cell r="A530" t="str">
            <v>660</v>
          </cell>
          <cell r="B530" t="str">
            <v>KIDNEY AND URETER PROCEDURES FOR NON-NEOPLASM WITH CC</v>
          </cell>
          <cell r="C530">
            <v>208</v>
          </cell>
          <cell r="D530">
            <v>4</v>
          </cell>
          <cell r="E530">
            <v>45324.4</v>
          </cell>
          <cell r="F530">
            <v>26923.9</v>
          </cell>
          <cell r="G530">
            <v>3.48</v>
          </cell>
          <cell r="I530">
            <v>202</v>
          </cell>
          <cell r="J530">
            <v>42438.58</v>
          </cell>
          <cell r="K530">
            <v>21259.55</v>
          </cell>
          <cell r="L530">
            <v>3.35</v>
          </cell>
          <cell r="M530">
            <v>2.64</v>
          </cell>
          <cell r="N530">
            <v>2.67</v>
          </cell>
          <cell r="O530">
            <v>1</v>
          </cell>
          <cell r="P530">
            <v>0.99719999999999998</v>
          </cell>
          <cell r="Q530">
            <v>0.98150000000000004</v>
          </cell>
          <cell r="S530" t="str">
            <v>A</v>
          </cell>
          <cell r="T530">
            <v>1.4671000000000001</v>
          </cell>
          <cell r="V530" t="str">
            <v>A</v>
          </cell>
          <cell r="W530">
            <v>1.6563000000000001</v>
          </cell>
          <cell r="X530">
            <v>1.4361999999999999</v>
          </cell>
          <cell r="Y530">
            <v>-3.090000000000015E-2</v>
          </cell>
          <cell r="Z530">
            <v>-0.18920000000000003</v>
          </cell>
          <cell r="AA530">
            <v>-0.11423051379580995</v>
          </cell>
        </row>
        <row r="531">
          <cell r="A531" t="str">
            <v>964</v>
          </cell>
          <cell r="B531" t="str">
            <v>OTHER MULTIPLE SIGNIFICANT TRAUMA WITH CC</v>
          </cell>
          <cell r="C531">
            <v>40</v>
          </cell>
          <cell r="D531">
            <v>3</v>
          </cell>
          <cell r="E531">
            <v>45767.98</v>
          </cell>
          <cell r="F531">
            <v>23386</v>
          </cell>
          <cell r="G531">
            <v>4.5</v>
          </cell>
          <cell r="I531">
            <v>38</v>
          </cell>
          <cell r="J531">
            <v>42494.04</v>
          </cell>
          <cell r="K531">
            <v>19008.169999999998</v>
          </cell>
          <cell r="L531">
            <v>4.16</v>
          </cell>
          <cell r="M531">
            <v>2.71</v>
          </cell>
          <cell r="N531">
            <v>3.42</v>
          </cell>
          <cell r="O531">
            <v>1</v>
          </cell>
          <cell r="P531">
            <v>0.99850000000000005</v>
          </cell>
          <cell r="Q531">
            <v>1.03</v>
          </cell>
          <cell r="S531" t="str">
            <v>AP</v>
          </cell>
          <cell r="T531">
            <v>1.5396000000000001</v>
          </cell>
          <cell r="V531" t="str">
            <v>A</v>
          </cell>
          <cell r="W531">
            <v>1.6609</v>
          </cell>
          <cell r="X531">
            <v>1.5072000000000001</v>
          </cell>
          <cell r="Y531">
            <v>-3.2399999999999984E-2</v>
          </cell>
          <cell r="Z531">
            <v>-0.12129999999999996</v>
          </cell>
          <cell r="AA531">
            <v>-7.3032693118188913E-2</v>
          </cell>
        </row>
        <row r="532">
          <cell r="A532" t="str">
            <v>394</v>
          </cell>
          <cell r="B532" t="str">
            <v>OTHER DIGESTIVE SYSTEM DIAGNOSES WITH CC</v>
          </cell>
          <cell r="C532">
            <v>202</v>
          </cell>
          <cell r="D532">
            <v>11</v>
          </cell>
          <cell r="E532">
            <v>30890.73</v>
          </cell>
          <cell r="F532">
            <v>22446.79</v>
          </cell>
          <cell r="G532">
            <v>3.9</v>
          </cell>
          <cell r="I532">
            <v>199</v>
          </cell>
          <cell r="J532">
            <v>29426.71</v>
          </cell>
          <cell r="K532">
            <v>19068.82</v>
          </cell>
          <cell r="L532">
            <v>3.67</v>
          </cell>
          <cell r="M532">
            <v>2.65</v>
          </cell>
          <cell r="N532">
            <v>2.96</v>
          </cell>
          <cell r="O532">
            <v>1</v>
          </cell>
          <cell r="P532">
            <v>0.6915</v>
          </cell>
          <cell r="Q532">
            <v>0.68059999999999998</v>
          </cell>
          <cell r="S532" t="str">
            <v>A</v>
          </cell>
          <cell r="T532">
            <v>1.0174000000000001</v>
          </cell>
          <cell r="V532" t="str">
            <v>A</v>
          </cell>
          <cell r="W532">
            <v>1.1501999999999999</v>
          </cell>
          <cell r="X532">
            <v>0.99590000000000001</v>
          </cell>
          <cell r="Y532">
            <v>-2.1500000000000075E-2</v>
          </cell>
          <cell r="Z532">
            <v>-0.13279999999999981</v>
          </cell>
          <cell r="AA532">
            <v>-0.11545818118588055</v>
          </cell>
        </row>
        <row r="533">
          <cell r="A533" t="str">
            <v>546</v>
          </cell>
          <cell r="B533" t="str">
            <v>CONNECTIVE TISSUE DISORDERS WITH CC</v>
          </cell>
          <cell r="C533">
            <v>19</v>
          </cell>
          <cell r="D533">
            <v>1</v>
          </cell>
          <cell r="E533">
            <v>32976.370000000003</v>
          </cell>
          <cell r="F533">
            <v>20984.880000000001</v>
          </cell>
          <cell r="G533">
            <v>4.42</v>
          </cell>
          <cell r="I533">
            <v>18</v>
          </cell>
          <cell r="J533">
            <v>29338.07</v>
          </cell>
          <cell r="K533">
            <v>14605.58</v>
          </cell>
          <cell r="L533">
            <v>3.72</v>
          </cell>
          <cell r="M533">
            <v>1.28</v>
          </cell>
          <cell r="N533">
            <v>3.52</v>
          </cell>
          <cell r="O533">
            <v>1</v>
          </cell>
          <cell r="P533">
            <v>0.68940000000000001</v>
          </cell>
          <cell r="Q533">
            <v>0.67849999999999999</v>
          </cell>
          <cell r="S533" t="str">
            <v>A</v>
          </cell>
          <cell r="T533">
            <v>1.0142</v>
          </cell>
          <cell r="V533" t="str">
            <v>A</v>
          </cell>
          <cell r="W533">
            <v>1.147</v>
          </cell>
          <cell r="X533">
            <v>0.99280000000000002</v>
          </cell>
          <cell r="Y533">
            <v>-2.1399999999999975E-2</v>
          </cell>
          <cell r="Z533">
            <v>-0.13280000000000003</v>
          </cell>
          <cell r="AA533">
            <v>-0.11578029642545774</v>
          </cell>
        </row>
        <row r="534">
          <cell r="A534" t="str">
            <v>582</v>
          </cell>
          <cell r="B534" t="str">
            <v>MASTECTOMY FOR MALIGNANCY WITH CC/MCC</v>
          </cell>
          <cell r="C534">
            <v>8</v>
          </cell>
          <cell r="D534">
            <v>0</v>
          </cell>
          <cell r="E534">
            <v>85574.71</v>
          </cell>
          <cell r="F534">
            <v>63221.79</v>
          </cell>
          <cell r="G534">
            <v>1.5</v>
          </cell>
          <cell r="I534">
            <v>7</v>
          </cell>
          <cell r="J534">
            <v>63718.15</v>
          </cell>
          <cell r="K534">
            <v>27318.87</v>
          </cell>
          <cell r="L534">
            <v>2.8</v>
          </cell>
          <cell r="M534">
            <v>0.35</v>
          </cell>
          <cell r="N534">
            <v>2.1</v>
          </cell>
          <cell r="O534">
            <v>0</v>
          </cell>
          <cell r="P534">
            <v>1.4973000000000001</v>
          </cell>
          <cell r="Q534">
            <v>2.1509999999999998</v>
          </cell>
          <cell r="S534" t="str">
            <v>MP</v>
          </cell>
          <cell r="T534">
            <v>3.2153</v>
          </cell>
          <cell r="V534" t="str">
            <v>M</v>
          </cell>
          <cell r="W534">
            <v>2.968</v>
          </cell>
          <cell r="X534">
            <v>3.1476000000000002</v>
          </cell>
          <cell r="Y534">
            <v>-6.7699999999999871E-2</v>
          </cell>
          <cell r="Z534">
            <v>0.24730000000000008</v>
          </cell>
          <cell r="AA534">
            <v>8.3322102425876038E-2</v>
          </cell>
        </row>
        <row r="535">
          <cell r="A535" t="str">
            <v>254</v>
          </cell>
          <cell r="B535" t="str">
            <v>OTHER VASCULAR PROCEDURES WITHOUT CC/MCC</v>
          </cell>
          <cell r="C535">
            <v>46</v>
          </cell>
          <cell r="D535">
            <v>0</v>
          </cell>
          <cell r="E535">
            <v>78054.080000000002</v>
          </cell>
          <cell r="F535">
            <v>36091.89</v>
          </cell>
          <cell r="G535">
            <v>2.89</v>
          </cell>
          <cell r="I535">
            <v>44</v>
          </cell>
          <cell r="J535">
            <v>73416.86</v>
          </cell>
          <cell r="K535">
            <v>28783.98</v>
          </cell>
          <cell r="L535">
            <v>2.91</v>
          </cell>
          <cell r="M535">
            <v>2.1</v>
          </cell>
          <cell r="N535">
            <v>2.29</v>
          </cell>
          <cell r="O535">
            <v>1</v>
          </cell>
          <cell r="P535">
            <v>1.7252000000000001</v>
          </cell>
          <cell r="Q535">
            <v>1.698</v>
          </cell>
          <cell r="S535" t="str">
            <v>A</v>
          </cell>
          <cell r="T535">
            <v>2.5381999999999998</v>
          </cell>
          <cell r="V535" t="str">
            <v>A</v>
          </cell>
          <cell r="W535">
            <v>2.8763000000000001</v>
          </cell>
          <cell r="X535">
            <v>2.4847000000000001</v>
          </cell>
          <cell r="Y535">
            <v>-5.3499999999999659E-2</v>
          </cell>
          <cell r="Z535">
            <v>-0.33810000000000029</v>
          </cell>
          <cell r="AA535">
            <v>-0.11754684838160145</v>
          </cell>
        </row>
        <row r="536">
          <cell r="A536" t="str">
            <v>615</v>
          </cell>
          <cell r="B536" t="str">
            <v>ADRENAL AND PITUITARY PROCEDURES WITHOUT CC/MCC</v>
          </cell>
          <cell r="C536">
            <v>8</v>
          </cell>
          <cell r="D536">
            <v>0</v>
          </cell>
          <cell r="E536">
            <v>65377.919999999998</v>
          </cell>
          <cell r="F536">
            <v>26334.81</v>
          </cell>
          <cell r="G536">
            <v>2</v>
          </cell>
          <cell r="I536">
            <v>8</v>
          </cell>
          <cell r="J536">
            <v>65377.919999999998</v>
          </cell>
          <cell r="K536">
            <v>26334.81</v>
          </cell>
          <cell r="L536">
            <v>1.5</v>
          </cell>
          <cell r="M536">
            <v>1.41</v>
          </cell>
          <cell r="N536">
            <v>1.3</v>
          </cell>
          <cell r="O536">
            <v>0</v>
          </cell>
          <cell r="P536">
            <v>1.5363</v>
          </cell>
          <cell r="Q536">
            <v>1.3395999999999999</v>
          </cell>
          <cell r="S536" t="str">
            <v>M</v>
          </cell>
          <cell r="T536">
            <v>2.0024000000000002</v>
          </cell>
          <cell r="V536" t="str">
            <v>A</v>
          </cell>
          <cell r="W536">
            <v>2.5623999999999998</v>
          </cell>
          <cell r="X536">
            <v>1.9601999999999999</v>
          </cell>
          <cell r="Y536">
            <v>-4.2200000000000237E-2</v>
          </cell>
          <cell r="Z536">
            <v>-0.55999999999999961</v>
          </cell>
          <cell r="AA536">
            <v>-0.21854511395566642</v>
          </cell>
        </row>
        <row r="537">
          <cell r="A537" t="str">
            <v>415</v>
          </cell>
          <cell r="B537" t="str">
            <v>CHOLECYSTECTOMY EXCEPT BY LAPAROSCOPE WITHOUT C.D.E. WITH CC</v>
          </cell>
          <cell r="C537">
            <v>24</v>
          </cell>
          <cell r="D537">
            <v>0</v>
          </cell>
          <cell r="E537">
            <v>78003.92</v>
          </cell>
          <cell r="F537">
            <v>41578.14</v>
          </cell>
          <cell r="G537">
            <v>6.13</v>
          </cell>
          <cell r="I537">
            <v>23</v>
          </cell>
          <cell r="J537">
            <v>71148.98</v>
          </cell>
          <cell r="K537">
            <v>26002.66</v>
          </cell>
          <cell r="L537">
            <v>5.35</v>
          </cell>
          <cell r="M537">
            <v>1.83</v>
          </cell>
          <cell r="N537">
            <v>5.05</v>
          </cell>
          <cell r="O537">
            <v>1</v>
          </cell>
          <cell r="P537">
            <v>1.6718999999999999</v>
          </cell>
          <cell r="Q537">
            <v>1.6455</v>
          </cell>
          <cell r="S537" t="str">
            <v>A</v>
          </cell>
          <cell r="T537">
            <v>2.4597000000000002</v>
          </cell>
          <cell r="V537" t="str">
            <v>A</v>
          </cell>
          <cell r="W537">
            <v>2.7886000000000002</v>
          </cell>
          <cell r="X537">
            <v>2.4079000000000002</v>
          </cell>
          <cell r="Y537">
            <v>-5.1800000000000068E-2</v>
          </cell>
          <cell r="Z537">
            <v>-0.32889999999999997</v>
          </cell>
          <cell r="AA537">
            <v>-0.1179444882736857</v>
          </cell>
        </row>
        <row r="538">
          <cell r="A538" t="str">
            <v>880</v>
          </cell>
          <cell r="B538" t="str">
            <v>ACUTE ADJUSTMENT REACTION AND PSYCHOSOCIAL DYSFUNCTION</v>
          </cell>
          <cell r="C538">
            <v>161</v>
          </cell>
          <cell r="D538">
            <v>11</v>
          </cell>
          <cell r="E538">
            <v>22420.06</v>
          </cell>
          <cell r="F538">
            <v>17905.43</v>
          </cell>
          <cell r="G538">
            <v>4.2699999999999996</v>
          </cell>
          <cell r="I538">
            <v>158</v>
          </cell>
          <cell r="J538">
            <v>20845.09</v>
          </cell>
          <cell r="K538">
            <v>12876.29</v>
          </cell>
          <cell r="L538">
            <v>4.13</v>
          </cell>
          <cell r="M538">
            <v>3.39</v>
          </cell>
          <cell r="N538">
            <v>3.13</v>
          </cell>
          <cell r="O538">
            <v>1</v>
          </cell>
          <cell r="P538">
            <v>0.48980000000000001</v>
          </cell>
          <cell r="Q538">
            <v>0.48209999999999997</v>
          </cell>
          <cell r="S538" t="str">
            <v>A</v>
          </cell>
          <cell r="T538">
            <v>0.72060000000000002</v>
          </cell>
          <cell r="V538" t="str">
            <v>A</v>
          </cell>
          <cell r="W538">
            <v>0.81710000000000005</v>
          </cell>
          <cell r="X538">
            <v>0.70550000000000002</v>
          </cell>
          <cell r="Y538">
            <v>-1.5100000000000002E-2</v>
          </cell>
          <cell r="Z538">
            <v>-9.650000000000003E-2</v>
          </cell>
          <cell r="AA538">
            <v>-0.11810059968180152</v>
          </cell>
        </row>
        <row r="539">
          <cell r="A539" t="str">
            <v>941</v>
          </cell>
          <cell r="B539" t="str">
            <v>O.R. PROCEDURES WITH DIAGNOSES OF OTHER CONTACT WITH HEALTH SERVICES WITHOUT CC/MCC</v>
          </cell>
          <cell r="C539">
            <v>14</v>
          </cell>
          <cell r="D539">
            <v>0</v>
          </cell>
          <cell r="E539">
            <v>93596.47</v>
          </cell>
          <cell r="F539">
            <v>151135.4</v>
          </cell>
          <cell r="G539">
            <v>8.5</v>
          </cell>
          <cell r="I539">
            <v>13</v>
          </cell>
          <cell r="J539">
            <v>53472.6</v>
          </cell>
          <cell r="K539">
            <v>45387.43</v>
          </cell>
          <cell r="L539">
            <v>4.2300000000000004</v>
          </cell>
          <cell r="M539">
            <v>4.95</v>
          </cell>
          <cell r="N539">
            <v>2.68</v>
          </cell>
          <cell r="O539">
            <v>1</v>
          </cell>
          <cell r="P539">
            <v>1.2565</v>
          </cell>
          <cell r="Q539">
            <v>1.2366999999999999</v>
          </cell>
          <cell r="S539" t="str">
            <v>A</v>
          </cell>
          <cell r="T539">
            <v>1.8486</v>
          </cell>
          <cell r="V539" t="str">
            <v>A</v>
          </cell>
          <cell r="W539">
            <v>1.6661999999999999</v>
          </cell>
          <cell r="X539">
            <v>1.8097000000000001</v>
          </cell>
          <cell r="Y539">
            <v>-3.8899999999999935E-2</v>
          </cell>
          <cell r="Z539">
            <v>0.18240000000000012</v>
          </cell>
          <cell r="AA539">
            <v>0.10947065178249918</v>
          </cell>
        </row>
        <row r="540">
          <cell r="A540" t="str">
            <v>263</v>
          </cell>
          <cell r="B540" t="str">
            <v>VEIN LIGATION AND STRIPPING</v>
          </cell>
          <cell r="C540">
            <v>21</v>
          </cell>
          <cell r="D540">
            <v>1</v>
          </cell>
          <cell r="E540">
            <v>106852.1</v>
          </cell>
          <cell r="F540">
            <v>46306.82</v>
          </cell>
          <cell r="G540">
            <v>6.43</v>
          </cell>
          <cell r="I540">
            <v>20</v>
          </cell>
          <cell r="J540">
            <v>100504.77</v>
          </cell>
          <cell r="K540">
            <v>37489.699999999997</v>
          </cell>
          <cell r="L540">
            <v>6.05</v>
          </cell>
          <cell r="M540">
            <v>2.75</v>
          </cell>
          <cell r="N540">
            <v>5.43</v>
          </cell>
          <cell r="O540">
            <v>1</v>
          </cell>
          <cell r="P540">
            <v>2.3616999999999999</v>
          </cell>
          <cell r="Q540">
            <v>2.3243999999999998</v>
          </cell>
          <cell r="S540" t="str">
            <v>A</v>
          </cell>
          <cell r="T540">
            <v>3.4744999999999999</v>
          </cell>
          <cell r="V540" t="str">
            <v>A</v>
          </cell>
          <cell r="W540">
            <v>3.9449999999999998</v>
          </cell>
          <cell r="X540">
            <v>3.4013</v>
          </cell>
          <cell r="Y540">
            <v>-7.3199999999999932E-2</v>
          </cell>
          <cell r="Z540">
            <v>-0.47049999999999992</v>
          </cell>
          <cell r="AA540">
            <v>-0.11926489226869454</v>
          </cell>
        </row>
        <row r="541">
          <cell r="A541" t="str">
            <v>232</v>
          </cell>
          <cell r="B541" t="str">
            <v>CORONARY BYPASS WITH PTCA WITHOUT MCC</v>
          </cell>
          <cell r="C541">
            <v>7</v>
          </cell>
          <cell r="D541">
            <v>0</v>
          </cell>
          <cell r="E541">
            <v>230251.95</v>
          </cell>
          <cell r="F541">
            <v>68023.820000000007</v>
          </cell>
          <cell r="G541">
            <v>7.57</v>
          </cell>
          <cell r="I541">
            <v>7</v>
          </cell>
          <cell r="J541">
            <v>230251.95</v>
          </cell>
          <cell r="K541">
            <v>68023.820000000007</v>
          </cell>
          <cell r="L541">
            <v>8.5</v>
          </cell>
          <cell r="M541">
            <v>3.2</v>
          </cell>
          <cell r="N541">
            <v>7.7</v>
          </cell>
          <cell r="O541">
            <v>0</v>
          </cell>
          <cell r="P541">
            <v>5.4104999999999999</v>
          </cell>
          <cell r="Q541">
            <v>3.9066999999999998</v>
          </cell>
          <cell r="S541" t="str">
            <v>MP</v>
          </cell>
          <cell r="T541">
            <v>5.8396999999999997</v>
          </cell>
          <cell r="V541" t="str">
            <v>MP</v>
          </cell>
          <cell r="W541">
            <v>5.9935</v>
          </cell>
          <cell r="X541">
            <v>5.7167000000000003</v>
          </cell>
          <cell r="Y541">
            <v>-0.12299999999999933</v>
          </cell>
          <cell r="Z541">
            <v>-0.15380000000000038</v>
          </cell>
          <cell r="AA541">
            <v>-2.5661132893968531E-2</v>
          </cell>
        </row>
        <row r="542">
          <cell r="A542" t="str">
            <v>657</v>
          </cell>
          <cell r="B542" t="str">
            <v>KIDNEY AND URETER PROCEDURES FOR NEOPLASM WITH CC</v>
          </cell>
          <cell r="C542">
            <v>28</v>
          </cell>
          <cell r="D542">
            <v>2</v>
          </cell>
          <cell r="E542">
            <v>83097.33</v>
          </cell>
          <cell r="F542">
            <v>46180.59</v>
          </cell>
          <cell r="G542">
            <v>3.75</v>
          </cell>
          <cell r="I542">
            <v>26</v>
          </cell>
          <cell r="J542">
            <v>71648.81</v>
          </cell>
          <cell r="K542">
            <v>21488.01</v>
          </cell>
          <cell r="L542">
            <v>2.35</v>
          </cell>
          <cell r="M542">
            <v>1.82</v>
          </cell>
          <cell r="N542">
            <v>1.88</v>
          </cell>
          <cell r="O542">
            <v>1</v>
          </cell>
          <cell r="P542">
            <v>1.6836</v>
          </cell>
          <cell r="Q542">
            <v>2.0190999999999999</v>
          </cell>
          <cell r="S542" t="str">
            <v>AO</v>
          </cell>
          <cell r="T542">
            <v>3.0182000000000002</v>
          </cell>
          <cell r="V542" t="str">
            <v>A</v>
          </cell>
          <cell r="W542">
            <v>2.8138999999999998</v>
          </cell>
          <cell r="X542">
            <v>2.9544999999999999</v>
          </cell>
          <cell r="Y542">
            <v>-6.3700000000000312E-2</v>
          </cell>
          <cell r="Z542">
            <v>0.20430000000000037</v>
          </cell>
          <cell r="AA542">
            <v>7.2603859412203833E-2</v>
          </cell>
        </row>
        <row r="543">
          <cell r="A543" t="str">
            <v>819</v>
          </cell>
          <cell r="B543" t="str">
            <v>OTHER ANTEPARTUM DIAGNOSES WITH O.R. PROCEDURES WITHOUT CC/MCC</v>
          </cell>
          <cell r="C543">
            <v>21</v>
          </cell>
          <cell r="D543">
            <v>0</v>
          </cell>
          <cell r="E543">
            <v>25748.27</v>
          </cell>
          <cell r="F543">
            <v>18900.830000000002</v>
          </cell>
          <cell r="G543">
            <v>2.2400000000000002</v>
          </cell>
          <cell r="I543">
            <v>20</v>
          </cell>
          <cell r="J543">
            <v>22748.26</v>
          </cell>
          <cell r="K543">
            <v>13641.96</v>
          </cell>
          <cell r="L543">
            <v>2.2000000000000002</v>
          </cell>
          <cell r="M543">
            <v>0.87</v>
          </cell>
          <cell r="N543">
            <v>2.0099999999999998</v>
          </cell>
          <cell r="O543">
            <v>1</v>
          </cell>
          <cell r="P543">
            <v>0.53449999999999998</v>
          </cell>
          <cell r="Q543">
            <v>0.52610000000000001</v>
          </cell>
          <cell r="S543" t="str">
            <v>A</v>
          </cell>
          <cell r="T543">
            <v>0.78639999999999999</v>
          </cell>
          <cell r="V543" t="str">
            <v>A</v>
          </cell>
          <cell r="W543">
            <v>0.89419999999999999</v>
          </cell>
          <cell r="X543">
            <v>0.76980000000000004</v>
          </cell>
          <cell r="Y543">
            <v>-1.6599999999999948E-2</v>
          </cell>
          <cell r="Z543">
            <v>-0.10780000000000001</v>
          </cell>
          <cell r="AA543">
            <v>-0.12055468575262805</v>
          </cell>
        </row>
        <row r="544">
          <cell r="A544" t="str">
            <v>346</v>
          </cell>
          <cell r="B544" t="str">
            <v>MINOR SMALL AND LARGE BOWEL PROCEDURES WITHOUT CC/MCC</v>
          </cell>
          <cell r="C544">
            <v>22</v>
          </cell>
          <cell r="D544">
            <v>1</v>
          </cell>
          <cell r="E544">
            <v>51816.88</v>
          </cell>
          <cell r="F544">
            <v>29256.44</v>
          </cell>
          <cell r="G544">
            <v>3.41</v>
          </cell>
          <cell r="I544">
            <v>21</v>
          </cell>
          <cell r="J544">
            <v>47574.87</v>
          </cell>
          <cell r="K544">
            <v>22378.93</v>
          </cell>
          <cell r="L544">
            <v>3.38</v>
          </cell>
          <cell r="M544">
            <v>1.7</v>
          </cell>
          <cell r="N544">
            <v>2.91</v>
          </cell>
          <cell r="O544">
            <v>1</v>
          </cell>
          <cell r="P544">
            <v>1.1178999999999999</v>
          </cell>
          <cell r="Q544">
            <v>0.93230000000000002</v>
          </cell>
          <cell r="S544" t="str">
            <v>AP</v>
          </cell>
          <cell r="T544">
            <v>1.3935999999999999</v>
          </cell>
          <cell r="V544" t="str">
            <v>AP</v>
          </cell>
          <cell r="W544">
            <v>1.3593999999999999</v>
          </cell>
          <cell r="X544">
            <v>1.3642000000000001</v>
          </cell>
          <cell r="Y544">
            <v>-2.9399999999999871E-2</v>
          </cell>
          <cell r="Z544">
            <v>3.4200000000000008E-2</v>
          </cell>
          <cell r="AA544">
            <v>2.5158158010887163E-2</v>
          </cell>
        </row>
        <row r="545">
          <cell r="A545" t="str">
            <v>518</v>
          </cell>
          <cell r="B545" t="str">
            <v>BACK AND NECK PROCEDURES EXCEPT SPINAL FUSION WITH MCC OR DISC DEVICE OR NEUROSTIMULATOR</v>
          </cell>
          <cell r="C545">
            <v>13</v>
          </cell>
          <cell r="D545">
            <v>2</v>
          </cell>
          <cell r="E545">
            <v>139789.17000000001</v>
          </cell>
          <cell r="F545">
            <v>89922.01</v>
          </cell>
          <cell r="G545">
            <v>11.62</v>
          </cell>
          <cell r="I545">
            <v>11</v>
          </cell>
          <cell r="J545">
            <v>106206.88</v>
          </cell>
          <cell r="K545">
            <v>47134.77</v>
          </cell>
          <cell r="L545">
            <v>10.64</v>
          </cell>
          <cell r="M545">
            <v>13.45</v>
          </cell>
          <cell r="N545">
            <v>5.82</v>
          </cell>
          <cell r="O545">
            <v>1</v>
          </cell>
          <cell r="P545">
            <v>2.4956999999999998</v>
          </cell>
          <cell r="Q545">
            <v>2.4563000000000001</v>
          </cell>
          <cell r="S545" t="str">
            <v>A</v>
          </cell>
          <cell r="T545">
            <v>3.6717</v>
          </cell>
          <cell r="V545" t="str">
            <v>M</v>
          </cell>
          <cell r="W545">
            <v>5.7573999999999996</v>
          </cell>
          <cell r="X545">
            <v>3.5943000000000001</v>
          </cell>
          <cell r="Y545">
            <v>-7.7399999999999913E-2</v>
          </cell>
          <cell r="Z545">
            <v>-2.0856999999999997</v>
          </cell>
          <cell r="AA545">
            <v>-0.3622642164866085</v>
          </cell>
        </row>
        <row r="546">
          <cell r="A546" t="str">
            <v>093</v>
          </cell>
          <cell r="B546" t="str">
            <v>OTHER DISORDERS OF NERVOUS SYSTEM WITHOUT CC/MCC</v>
          </cell>
          <cell r="C546">
            <v>84</v>
          </cell>
          <cell r="D546">
            <v>4</v>
          </cell>
          <cell r="E546">
            <v>26696.66</v>
          </cell>
          <cell r="F546">
            <v>14799.73</v>
          </cell>
          <cell r="G546">
            <v>2.67</v>
          </cell>
          <cell r="I546">
            <v>82</v>
          </cell>
          <cell r="J546">
            <v>25518.23</v>
          </cell>
          <cell r="K546">
            <v>12883.43</v>
          </cell>
          <cell r="L546">
            <v>2.5099999999999998</v>
          </cell>
          <cell r="M546">
            <v>2.15</v>
          </cell>
          <cell r="N546">
            <v>1.98</v>
          </cell>
          <cell r="O546">
            <v>1</v>
          </cell>
          <cell r="P546">
            <v>0.59960000000000002</v>
          </cell>
          <cell r="Q546">
            <v>0.59009999999999996</v>
          </cell>
          <cell r="S546" t="str">
            <v>A</v>
          </cell>
          <cell r="T546">
            <v>0.8821</v>
          </cell>
          <cell r="V546" t="str">
            <v>A</v>
          </cell>
          <cell r="W546">
            <v>1.0039</v>
          </cell>
          <cell r="X546">
            <v>0.86350000000000005</v>
          </cell>
          <cell r="Y546">
            <v>-1.859999999999995E-2</v>
          </cell>
          <cell r="Z546">
            <v>-0.12180000000000002</v>
          </cell>
          <cell r="AA546">
            <v>-0.12132682538101407</v>
          </cell>
        </row>
        <row r="547">
          <cell r="A547" t="str">
            <v>887</v>
          </cell>
          <cell r="B547" t="str">
            <v>OTHER MENTAL DISORDER DIAGNOSES</v>
          </cell>
          <cell r="C547">
            <v>10</v>
          </cell>
          <cell r="D547">
            <v>0</v>
          </cell>
          <cell r="E547">
            <v>33420.31</v>
          </cell>
          <cell r="F547">
            <v>20962.43</v>
          </cell>
          <cell r="G547">
            <v>9.3000000000000007</v>
          </cell>
          <cell r="I547">
            <v>10</v>
          </cell>
          <cell r="J547">
            <v>33420.31</v>
          </cell>
          <cell r="K547">
            <v>20962.43</v>
          </cell>
          <cell r="L547">
            <v>9.3000000000000007</v>
          </cell>
          <cell r="M547">
            <v>7</v>
          </cell>
          <cell r="N547">
            <v>6.31</v>
          </cell>
          <cell r="O547">
            <v>1</v>
          </cell>
          <cell r="P547">
            <v>0.7853</v>
          </cell>
          <cell r="Q547">
            <v>0.77290000000000003</v>
          </cell>
          <cell r="S547" t="str">
            <v>A</v>
          </cell>
          <cell r="T547">
            <v>1.1553</v>
          </cell>
          <cell r="V547" t="str">
            <v>A</v>
          </cell>
          <cell r="W547">
            <v>1.3154999999999999</v>
          </cell>
          <cell r="X547">
            <v>1.131</v>
          </cell>
          <cell r="Y547">
            <v>-2.4299999999999988E-2</v>
          </cell>
          <cell r="Z547">
            <v>-0.1601999999999999</v>
          </cell>
          <cell r="AA547">
            <v>-0.12177879133409343</v>
          </cell>
        </row>
        <row r="548">
          <cell r="A548" t="str">
            <v>542</v>
          </cell>
          <cell r="B548" t="str">
            <v>PATHOLOGICAL FRACTURES AND MUSCULOSKELETAL AND CONNECTIVE TISSUE MALIGNANCY WITH MCC</v>
          </cell>
          <cell r="C548">
            <v>17</v>
          </cell>
          <cell r="D548">
            <v>1</v>
          </cell>
          <cell r="E548">
            <v>115126.2</v>
          </cell>
          <cell r="F548">
            <v>112094.38</v>
          </cell>
          <cell r="G548">
            <v>13.88</v>
          </cell>
          <cell r="I548">
            <v>16</v>
          </cell>
          <cell r="J548">
            <v>94231.55</v>
          </cell>
          <cell r="K548">
            <v>76996.78</v>
          </cell>
          <cell r="L548">
            <v>13</v>
          </cell>
          <cell r="M548">
            <v>11.43</v>
          </cell>
          <cell r="N548">
            <v>8.8699999999999992</v>
          </cell>
          <cell r="O548">
            <v>1</v>
          </cell>
          <cell r="P548">
            <v>2.2143000000000002</v>
          </cell>
          <cell r="Q548">
            <v>2.1793999999999998</v>
          </cell>
          <cell r="S548" t="str">
            <v>A</v>
          </cell>
          <cell r="T548">
            <v>3.2578</v>
          </cell>
          <cell r="V548" t="str">
            <v>A</v>
          </cell>
          <cell r="W548">
            <v>3.7134</v>
          </cell>
          <cell r="X548">
            <v>3.1890999999999998</v>
          </cell>
          <cell r="Y548">
            <v>-6.8700000000000205E-2</v>
          </cell>
          <cell r="Z548">
            <v>-0.4556</v>
          </cell>
          <cell r="AA548">
            <v>-0.12269079549738784</v>
          </cell>
        </row>
        <row r="549">
          <cell r="A549" t="str">
            <v>115</v>
          </cell>
          <cell r="B549" t="str">
            <v>EXTRAOCULAR PROCEDURES EXCEPT ORBIT</v>
          </cell>
          <cell r="C549">
            <v>12</v>
          </cell>
          <cell r="D549">
            <v>1</v>
          </cell>
          <cell r="E549">
            <v>58229.63</v>
          </cell>
          <cell r="F549">
            <v>34141.449999999997</v>
          </cell>
          <cell r="G549">
            <v>7.83</v>
          </cell>
          <cell r="I549">
            <v>11</v>
          </cell>
          <cell r="J549">
            <v>49783.06</v>
          </cell>
          <cell r="K549">
            <v>20383.150000000001</v>
          </cell>
          <cell r="L549">
            <v>6.55</v>
          </cell>
          <cell r="M549">
            <v>5.69</v>
          </cell>
          <cell r="N549">
            <v>5.35</v>
          </cell>
          <cell r="O549">
            <v>1</v>
          </cell>
          <cell r="P549">
            <v>1.1698</v>
          </cell>
          <cell r="Q549">
            <v>1.1513</v>
          </cell>
          <cell r="S549" t="str">
            <v>A</v>
          </cell>
          <cell r="T549">
            <v>1.7210000000000001</v>
          </cell>
          <cell r="V549" t="str">
            <v>A</v>
          </cell>
          <cell r="W549">
            <v>1.9670000000000001</v>
          </cell>
          <cell r="X549">
            <v>1.6847000000000001</v>
          </cell>
          <cell r="Y549">
            <v>-3.6299999999999999E-2</v>
          </cell>
          <cell r="Z549">
            <v>-0.246</v>
          </cell>
          <cell r="AA549">
            <v>-0.12506354855109303</v>
          </cell>
        </row>
        <row r="550">
          <cell r="A550" t="str">
            <v>229</v>
          </cell>
          <cell r="B550" t="str">
            <v>OTHER CARDIOTHORACIC PROCEDURES WITHOUT MCC</v>
          </cell>
          <cell r="C550">
            <v>33</v>
          </cell>
          <cell r="D550">
            <v>0</v>
          </cell>
          <cell r="E550">
            <v>169873.24</v>
          </cell>
          <cell r="F550">
            <v>86241.39</v>
          </cell>
          <cell r="G550">
            <v>5.55</v>
          </cell>
          <cell r="I550">
            <v>32</v>
          </cell>
          <cell r="J550">
            <v>160768.43</v>
          </cell>
          <cell r="K550">
            <v>70245.13</v>
          </cell>
          <cell r="L550">
            <v>4.5</v>
          </cell>
          <cell r="M550">
            <v>2.87</v>
          </cell>
          <cell r="N550">
            <v>3.78</v>
          </cell>
          <cell r="O550">
            <v>1</v>
          </cell>
          <cell r="P550">
            <v>3.7778</v>
          </cell>
          <cell r="Q550">
            <v>3.7181999999999999</v>
          </cell>
          <cell r="S550" t="str">
            <v>A</v>
          </cell>
          <cell r="T550">
            <v>5.5579999999999998</v>
          </cell>
          <cell r="V550" t="str">
            <v>A</v>
          </cell>
          <cell r="W550">
            <v>6.3586</v>
          </cell>
          <cell r="X550">
            <v>5.4408000000000003</v>
          </cell>
          <cell r="Y550">
            <v>-0.11719999999999953</v>
          </cell>
          <cell r="Z550">
            <v>-0.8006000000000002</v>
          </cell>
          <cell r="AA550">
            <v>-0.12590821879029979</v>
          </cell>
        </row>
        <row r="551">
          <cell r="A551" t="str">
            <v>299</v>
          </cell>
          <cell r="B551" t="str">
            <v>PERIPHERAL VASCULAR DISORDERS WITH MCC</v>
          </cell>
          <cell r="C551">
            <v>77</v>
          </cell>
          <cell r="D551">
            <v>9</v>
          </cell>
          <cell r="E551">
            <v>41983.88</v>
          </cell>
          <cell r="F551">
            <v>25916.97</v>
          </cell>
          <cell r="G551">
            <v>4.96</v>
          </cell>
          <cell r="I551">
            <v>76</v>
          </cell>
          <cell r="J551">
            <v>40957.199999999997</v>
          </cell>
          <cell r="K551">
            <v>24481.9</v>
          </cell>
          <cell r="L551">
            <v>4.93</v>
          </cell>
          <cell r="M551">
            <v>3.83</v>
          </cell>
          <cell r="N551">
            <v>3.84</v>
          </cell>
          <cell r="O551">
            <v>1</v>
          </cell>
          <cell r="P551">
            <v>0.96240000000000003</v>
          </cell>
          <cell r="Q551">
            <v>0.94720000000000004</v>
          </cell>
          <cell r="S551" t="str">
            <v>A</v>
          </cell>
          <cell r="T551">
            <v>1.4158999999999999</v>
          </cell>
          <cell r="V551" t="str">
            <v>A</v>
          </cell>
          <cell r="W551">
            <v>1.6207</v>
          </cell>
          <cell r="X551">
            <v>1.3859999999999999</v>
          </cell>
          <cell r="Y551">
            <v>-2.9900000000000038E-2</v>
          </cell>
          <cell r="Z551">
            <v>-0.20480000000000009</v>
          </cell>
          <cell r="AA551">
            <v>-0.12636515086073924</v>
          </cell>
        </row>
        <row r="552">
          <cell r="A552" t="str">
            <v>576</v>
          </cell>
          <cell r="B552" t="str">
            <v>SKIN GRAFT EXCEPT FOR SKIN ULCER OR CELLULITIS WITH MCC</v>
          </cell>
          <cell r="C552">
            <v>2</v>
          </cell>
          <cell r="D552">
            <v>0</v>
          </cell>
          <cell r="E552">
            <v>161693.22</v>
          </cell>
          <cell r="F552">
            <v>1297.45</v>
          </cell>
          <cell r="G552">
            <v>11</v>
          </cell>
          <cell r="I552">
            <v>2</v>
          </cell>
          <cell r="J552">
            <v>161693.22</v>
          </cell>
          <cell r="K552">
            <v>1297.45</v>
          </cell>
          <cell r="L552">
            <v>12.5</v>
          </cell>
          <cell r="M552">
            <v>2</v>
          </cell>
          <cell r="N552">
            <v>8.3000000000000007</v>
          </cell>
          <cell r="O552">
            <v>0</v>
          </cell>
          <cell r="P552">
            <v>0</v>
          </cell>
          <cell r="Q552">
            <v>4.8994999999999997</v>
          </cell>
          <cell r="S552" t="str">
            <v>M</v>
          </cell>
          <cell r="T552">
            <v>7.3238000000000003</v>
          </cell>
          <cell r="V552" t="str">
            <v>M</v>
          </cell>
          <cell r="W552">
            <v>7.5506000000000002</v>
          </cell>
          <cell r="X552">
            <v>7.1694000000000004</v>
          </cell>
          <cell r="Y552">
            <v>-0.15439999999999987</v>
          </cell>
          <cell r="Z552">
            <v>-0.22679999999999989</v>
          </cell>
          <cell r="AA552">
            <v>-3.0037348025322475E-2</v>
          </cell>
        </row>
        <row r="553">
          <cell r="A553" t="str">
            <v>496</v>
          </cell>
          <cell r="B553" t="str">
            <v>LOCAL EXCISION AND REMOVAL OF INTERNAL FIXATION DEVICES EXCEPT HIP AND FEMUR WITH CC</v>
          </cell>
          <cell r="C553">
            <v>13</v>
          </cell>
          <cell r="D553">
            <v>0</v>
          </cell>
          <cell r="E553">
            <v>86864.62</v>
          </cell>
          <cell r="F553">
            <v>71542.539999999994</v>
          </cell>
          <cell r="G553">
            <v>4.62</v>
          </cell>
          <cell r="I553">
            <v>12</v>
          </cell>
          <cell r="J553">
            <v>69461.95</v>
          </cell>
          <cell r="K553">
            <v>40097.120000000003</v>
          </cell>
          <cell r="L553">
            <v>3.92</v>
          </cell>
          <cell r="M553">
            <v>1.66</v>
          </cell>
          <cell r="N553">
            <v>3.5</v>
          </cell>
          <cell r="O553">
            <v>1</v>
          </cell>
          <cell r="P553">
            <v>1.6322000000000001</v>
          </cell>
          <cell r="Q553">
            <v>1.6065</v>
          </cell>
          <cell r="S553" t="str">
            <v>A</v>
          </cell>
          <cell r="T553">
            <v>2.4014000000000002</v>
          </cell>
          <cell r="V553" t="str">
            <v>M</v>
          </cell>
          <cell r="W553">
            <v>2.7789000000000001</v>
          </cell>
          <cell r="X553">
            <v>2.3508</v>
          </cell>
          <cell r="Y553">
            <v>-5.06000000000002E-2</v>
          </cell>
          <cell r="Z553">
            <v>-0.37749999999999995</v>
          </cell>
          <cell r="AA553">
            <v>-0.13584511857209686</v>
          </cell>
        </row>
        <row r="554">
          <cell r="A554" t="str">
            <v>489</v>
          </cell>
          <cell r="B554" t="str">
            <v>KNEE PROCEDURES WITHOUT PRINCIPAL DIAGNOSIS OF INFECTION WITHOUT CC/MCC</v>
          </cell>
          <cell r="C554">
            <v>6</v>
          </cell>
          <cell r="D554">
            <v>0</v>
          </cell>
          <cell r="E554">
            <v>37890.300000000003</v>
          </cell>
          <cell r="F554">
            <v>11847.85</v>
          </cell>
          <cell r="G554">
            <v>3</v>
          </cell>
          <cell r="I554">
            <v>6</v>
          </cell>
          <cell r="J554">
            <v>37890.300000000003</v>
          </cell>
          <cell r="K554">
            <v>11847.85</v>
          </cell>
          <cell r="L554">
            <v>2.6</v>
          </cell>
          <cell r="M554">
            <v>1.63</v>
          </cell>
          <cell r="N554">
            <v>2</v>
          </cell>
          <cell r="O554">
            <v>0</v>
          </cell>
          <cell r="P554">
            <v>0.89039999999999997</v>
          </cell>
          <cell r="Q554">
            <v>1.2908999999999999</v>
          </cell>
          <cell r="S554" t="str">
            <v>M</v>
          </cell>
          <cell r="T554">
            <v>1.9296</v>
          </cell>
          <cell r="V554" t="str">
            <v>A</v>
          </cell>
          <cell r="W554">
            <v>1.5017</v>
          </cell>
          <cell r="X554">
            <v>1.889</v>
          </cell>
          <cell r="Y554">
            <v>-4.0599999999999969E-2</v>
          </cell>
          <cell r="Z554">
            <v>0.42789999999999995</v>
          </cell>
          <cell r="AA554">
            <v>0.28494373043883592</v>
          </cell>
        </row>
        <row r="555">
          <cell r="A555" t="str">
            <v>566</v>
          </cell>
          <cell r="B555" t="str">
            <v>OTHER MUSCULOSKELETAL SYSTEM AND CONNECTIVE TISSUE DIAGNOSES WITHOUT CC/MCC</v>
          </cell>
          <cell r="C555">
            <v>9</v>
          </cell>
          <cell r="D555">
            <v>1</v>
          </cell>
          <cell r="E555">
            <v>29823.82</v>
          </cell>
          <cell r="F555">
            <v>25783.96</v>
          </cell>
          <cell r="G555">
            <v>3.11</v>
          </cell>
          <cell r="I555">
            <v>8</v>
          </cell>
          <cell r="J555">
            <v>22000.58</v>
          </cell>
          <cell r="K555">
            <v>14038.76</v>
          </cell>
          <cell r="L555">
            <v>2.8</v>
          </cell>
          <cell r="M555">
            <v>1.58</v>
          </cell>
          <cell r="N555">
            <v>2.4</v>
          </cell>
          <cell r="O555">
            <v>0</v>
          </cell>
          <cell r="P555">
            <v>0.51700000000000002</v>
          </cell>
          <cell r="Q555">
            <v>0.7258</v>
          </cell>
          <cell r="S555" t="str">
            <v>M</v>
          </cell>
          <cell r="T555">
            <v>1.0849</v>
          </cell>
          <cell r="V555" t="str">
            <v>A</v>
          </cell>
          <cell r="W555">
            <v>0.87239999999999995</v>
          </cell>
          <cell r="X555">
            <v>1.0621</v>
          </cell>
          <cell r="Y555">
            <v>-2.2799999999999931E-2</v>
          </cell>
          <cell r="Z555">
            <v>0.21250000000000002</v>
          </cell>
          <cell r="AA555">
            <v>0.24358092618065111</v>
          </cell>
        </row>
        <row r="556">
          <cell r="A556" t="str">
            <v>183</v>
          </cell>
          <cell r="B556" t="str">
            <v>MAJOR CHEST TRAUMA WITH MCC</v>
          </cell>
          <cell r="C556">
            <v>26</v>
          </cell>
          <cell r="D556">
            <v>0</v>
          </cell>
          <cell r="E556">
            <v>44583.61</v>
          </cell>
          <cell r="F556">
            <v>38871.760000000002</v>
          </cell>
          <cell r="G556">
            <v>5.42</v>
          </cell>
          <cell r="I556">
            <v>25</v>
          </cell>
          <cell r="J556">
            <v>38141.629999999997</v>
          </cell>
          <cell r="K556">
            <v>22191.85</v>
          </cell>
          <cell r="L556">
            <v>4.68</v>
          </cell>
          <cell r="M556">
            <v>3.27</v>
          </cell>
          <cell r="N556">
            <v>3.81</v>
          </cell>
          <cell r="O556">
            <v>1</v>
          </cell>
          <cell r="P556">
            <v>0.89629999999999999</v>
          </cell>
          <cell r="Q556">
            <v>0.88219999999999998</v>
          </cell>
          <cell r="S556" t="str">
            <v>A</v>
          </cell>
          <cell r="T556">
            <v>1.3187</v>
          </cell>
          <cell r="V556" t="str">
            <v>A</v>
          </cell>
          <cell r="W556">
            <v>1.5145</v>
          </cell>
          <cell r="X556">
            <v>1.2908999999999999</v>
          </cell>
          <cell r="Y556">
            <v>-2.7800000000000047E-2</v>
          </cell>
          <cell r="Z556">
            <v>-0.19579999999999997</v>
          </cell>
          <cell r="AA556">
            <v>-0.12928359194453615</v>
          </cell>
        </row>
        <row r="557">
          <cell r="A557" t="str">
            <v>838</v>
          </cell>
          <cell r="B557" t="str">
            <v>CHEMOTHERAPY WITH ACUTE LEUKEMIA AS SECONDARY DIAGNOSIS WITH CC OR HIGH DOSE CHEMOTHERAPY AGENT</v>
          </cell>
          <cell r="C557">
            <v>30</v>
          </cell>
          <cell r="D557">
            <v>0</v>
          </cell>
          <cell r="E557">
            <v>33121.82</v>
          </cell>
          <cell r="F557">
            <v>24148.76</v>
          </cell>
          <cell r="G557">
            <v>4.0999999999999996</v>
          </cell>
          <cell r="I557">
            <v>28</v>
          </cell>
          <cell r="J557">
            <v>28352.06</v>
          </cell>
          <cell r="K557">
            <v>16364.1</v>
          </cell>
          <cell r="L557">
            <v>3.79</v>
          </cell>
          <cell r="M557">
            <v>1.35</v>
          </cell>
          <cell r="N557">
            <v>3.56</v>
          </cell>
          <cell r="O557">
            <v>1</v>
          </cell>
          <cell r="P557">
            <v>0.66620000000000001</v>
          </cell>
          <cell r="Q557">
            <v>0.65569999999999995</v>
          </cell>
          <cell r="S557" t="str">
            <v>A</v>
          </cell>
          <cell r="T557">
            <v>0.98009999999999997</v>
          </cell>
          <cell r="V557" t="str">
            <v>AO</v>
          </cell>
          <cell r="W557">
            <v>1.2870999999999999</v>
          </cell>
          <cell r="X557">
            <v>0.95950000000000002</v>
          </cell>
          <cell r="Y557">
            <v>-2.0599999999999952E-2</v>
          </cell>
          <cell r="Z557">
            <v>-0.30699999999999994</v>
          </cell>
          <cell r="AA557">
            <v>-0.23852070546189105</v>
          </cell>
        </row>
        <row r="558">
          <cell r="A558" t="str">
            <v>970</v>
          </cell>
          <cell r="B558" t="str">
            <v>HIV WITH EXTENSIVE O.R. PROCEDURES WITHOUT MCC</v>
          </cell>
          <cell r="C558">
            <v>1</v>
          </cell>
          <cell r="D558">
            <v>0</v>
          </cell>
          <cell r="E558">
            <v>18211.34</v>
          </cell>
          <cell r="F558">
            <v>0</v>
          </cell>
          <cell r="G558">
            <v>2</v>
          </cell>
          <cell r="I558">
            <v>1</v>
          </cell>
          <cell r="J558">
            <v>18211.34</v>
          </cell>
          <cell r="K558">
            <v>0</v>
          </cell>
          <cell r="L558">
            <v>14.4</v>
          </cell>
          <cell r="M558">
            <v>0</v>
          </cell>
          <cell r="N558">
            <v>6.2</v>
          </cell>
          <cell r="O558">
            <v>0</v>
          </cell>
          <cell r="P558">
            <v>0</v>
          </cell>
          <cell r="Q558">
            <v>3.0958999999999999</v>
          </cell>
          <cell r="S558" t="str">
            <v>M</v>
          </cell>
          <cell r="T558">
            <v>4.6277999999999997</v>
          </cell>
          <cell r="V558" t="str">
            <v>M</v>
          </cell>
          <cell r="W558">
            <v>4.0629999999999997</v>
          </cell>
          <cell r="X558">
            <v>4.5301999999999998</v>
          </cell>
          <cell r="Y558">
            <v>-9.7599999999999909E-2</v>
          </cell>
          <cell r="Z558">
            <v>0.56479999999999997</v>
          </cell>
          <cell r="AA558">
            <v>0.13901058331282304</v>
          </cell>
        </row>
        <row r="559">
          <cell r="A559" t="str">
            <v>844</v>
          </cell>
          <cell r="B559" t="str">
            <v>OTHER MYELOPROLIFERATIVE DISORDERS OR POORLY DIFFERENTIATED NEOPLASTIC DIAGNOSES WITH CC</v>
          </cell>
          <cell r="C559">
            <v>9</v>
          </cell>
          <cell r="D559">
            <v>0</v>
          </cell>
          <cell r="E559">
            <v>66660.39</v>
          </cell>
          <cell r="F559">
            <v>84378.14</v>
          </cell>
          <cell r="G559">
            <v>8.44</v>
          </cell>
          <cell r="I559">
            <v>8</v>
          </cell>
          <cell r="J559">
            <v>37562.99</v>
          </cell>
          <cell r="K559">
            <v>19740.900000000001</v>
          </cell>
          <cell r="L559">
            <v>4.8</v>
          </cell>
          <cell r="M559">
            <v>7.43</v>
          </cell>
          <cell r="N559">
            <v>3.7</v>
          </cell>
          <cell r="O559">
            <v>0</v>
          </cell>
          <cell r="P559">
            <v>0.88270000000000004</v>
          </cell>
          <cell r="Q559">
            <v>0.89229999999999998</v>
          </cell>
          <cell r="S559" t="str">
            <v>MO</v>
          </cell>
          <cell r="T559">
            <v>1.3338000000000001</v>
          </cell>
          <cell r="V559" t="str">
            <v>M</v>
          </cell>
          <cell r="W559">
            <v>1.8754999999999999</v>
          </cell>
          <cell r="X559">
            <v>1.3057000000000001</v>
          </cell>
          <cell r="Y559">
            <v>-2.8100000000000014E-2</v>
          </cell>
          <cell r="Z559">
            <v>-0.54169999999999985</v>
          </cell>
          <cell r="AA559">
            <v>-0.28882964542788581</v>
          </cell>
        </row>
        <row r="560">
          <cell r="A560" t="str">
            <v>724</v>
          </cell>
          <cell r="B560" t="str">
            <v>MALIGNANCY, MALE REPRODUCTIVE SYSTEM WITHOUT CC/MCC</v>
          </cell>
          <cell r="C560">
            <v>1</v>
          </cell>
          <cell r="D560">
            <v>0</v>
          </cell>
          <cell r="E560">
            <v>77713.97</v>
          </cell>
          <cell r="F560">
            <v>0</v>
          </cell>
          <cell r="G560">
            <v>2</v>
          </cell>
          <cell r="I560">
            <v>1</v>
          </cell>
          <cell r="J560">
            <v>77713.97</v>
          </cell>
          <cell r="K560">
            <v>0</v>
          </cell>
          <cell r="L560">
            <v>2.2999999999999998</v>
          </cell>
          <cell r="M560">
            <v>0</v>
          </cell>
          <cell r="N560">
            <v>1.8</v>
          </cell>
          <cell r="O560">
            <v>0</v>
          </cell>
          <cell r="P560">
            <v>0</v>
          </cell>
          <cell r="Q560">
            <v>0.58079999999999998</v>
          </cell>
          <cell r="S560" t="str">
            <v>M</v>
          </cell>
          <cell r="T560">
            <v>0.86819999999999997</v>
          </cell>
          <cell r="V560" t="str">
            <v>M</v>
          </cell>
          <cell r="W560">
            <v>1.0101</v>
          </cell>
          <cell r="X560">
            <v>0.84989999999999999</v>
          </cell>
          <cell r="Y560">
            <v>-1.8299999999999983E-2</v>
          </cell>
          <cell r="Z560">
            <v>-0.14190000000000003</v>
          </cell>
          <cell r="AA560">
            <v>-0.14048114048114052</v>
          </cell>
        </row>
        <row r="561">
          <cell r="A561" t="str">
            <v>551</v>
          </cell>
          <cell r="B561" t="str">
            <v>MEDICAL BACK PROBLEMS WITH MCC</v>
          </cell>
          <cell r="C561">
            <v>21</v>
          </cell>
          <cell r="D561">
            <v>4</v>
          </cell>
          <cell r="E561">
            <v>43174.94</v>
          </cell>
          <cell r="F561">
            <v>29948.32</v>
          </cell>
          <cell r="G561">
            <v>4.76</v>
          </cell>
          <cell r="I561">
            <v>20</v>
          </cell>
          <cell r="J561">
            <v>37736.339999999997</v>
          </cell>
          <cell r="K561">
            <v>17905.330000000002</v>
          </cell>
          <cell r="L561">
            <v>4.4000000000000004</v>
          </cell>
          <cell r="M561">
            <v>4.57</v>
          </cell>
          <cell r="N561">
            <v>3.31</v>
          </cell>
          <cell r="O561">
            <v>1</v>
          </cell>
          <cell r="P561">
            <v>0.88670000000000004</v>
          </cell>
          <cell r="Q561">
            <v>0.87270000000000003</v>
          </cell>
          <cell r="S561" t="str">
            <v>A</v>
          </cell>
          <cell r="T561">
            <v>1.3045</v>
          </cell>
          <cell r="V561" t="str">
            <v>A</v>
          </cell>
          <cell r="W561">
            <v>1.5022</v>
          </cell>
          <cell r="X561">
            <v>1.2769999999999999</v>
          </cell>
          <cell r="Y561">
            <v>-2.750000000000008E-2</v>
          </cell>
          <cell r="Z561">
            <v>-0.19769999999999999</v>
          </cell>
          <cell r="AA561">
            <v>-0.13160697643456262</v>
          </cell>
        </row>
        <row r="562">
          <cell r="A562" t="str">
            <v>312</v>
          </cell>
          <cell r="B562" t="str">
            <v>SYNCOPE AND COLLAPSE</v>
          </cell>
          <cell r="C562">
            <v>182</v>
          </cell>
          <cell r="D562">
            <v>8</v>
          </cell>
          <cell r="E562">
            <v>28802.17</v>
          </cell>
          <cell r="F562">
            <v>16925.009999999998</v>
          </cell>
          <cell r="G562">
            <v>2.96</v>
          </cell>
          <cell r="I562">
            <v>180</v>
          </cell>
          <cell r="J562">
            <v>28106.25</v>
          </cell>
          <cell r="K562">
            <v>15644.78</v>
          </cell>
          <cell r="L562">
            <v>2.86</v>
          </cell>
          <cell r="M562">
            <v>2.02</v>
          </cell>
          <cell r="N562">
            <v>2.3199999999999998</v>
          </cell>
          <cell r="O562">
            <v>1</v>
          </cell>
          <cell r="P562">
            <v>0.66039999999999999</v>
          </cell>
          <cell r="Q562">
            <v>0.65</v>
          </cell>
          <cell r="S562" t="str">
            <v>A</v>
          </cell>
          <cell r="T562">
            <v>0.97160000000000002</v>
          </cell>
          <cell r="V562" t="str">
            <v>A</v>
          </cell>
          <cell r="W562">
            <v>1.1188</v>
          </cell>
          <cell r="X562">
            <v>0.95109999999999995</v>
          </cell>
          <cell r="Y562">
            <v>-2.0500000000000074E-2</v>
          </cell>
          <cell r="Z562">
            <v>-0.1472</v>
          </cell>
          <cell r="AA562">
            <v>-0.13156953879156238</v>
          </cell>
        </row>
        <row r="563">
          <cell r="A563" t="str">
            <v>504</v>
          </cell>
          <cell r="B563" t="str">
            <v>FOOT PROCEDURES WITH CC</v>
          </cell>
          <cell r="C563">
            <v>40</v>
          </cell>
          <cell r="D563">
            <v>2</v>
          </cell>
          <cell r="E563">
            <v>60068.18</v>
          </cell>
          <cell r="F563">
            <v>43465.02</v>
          </cell>
          <cell r="G563">
            <v>6.05</v>
          </cell>
          <cell r="I563">
            <v>37</v>
          </cell>
          <cell r="J563">
            <v>49543.67</v>
          </cell>
          <cell r="K563">
            <v>22426.16</v>
          </cell>
          <cell r="L563">
            <v>5.89</v>
          </cell>
          <cell r="M563">
            <v>3.23</v>
          </cell>
          <cell r="N563">
            <v>4.83</v>
          </cell>
          <cell r="O563">
            <v>1</v>
          </cell>
          <cell r="P563">
            <v>1.1641999999999999</v>
          </cell>
          <cell r="Q563">
            <v>1.1457999999999999</v>
          </cell>
          <cell r="S563" t="str">
            <v>A</v>
          </cell>
          <cell r="T563">
            <v>1.7126999999999999</v>
          </cell>
          <cell r="V563" t="str">
            <v>A</v>
          </cell>
          <cell r="W563">
            <v>1.9732000000000001</v>
          </cell>
          <cell r="X563">
            <v>1.6766000000000001</v>
          </cell>
          <cell r="Y563">
            <v>-3.6099999999999799E-2</v>
          </cell>
          <cell r="Z563">
            <v>-0.26050000000000018</v>
          </cell>
          <cell r="AA563">
            <v>-0.13201905534157721</v>
          </cell>
        </row>
        <row r="564">
          <cell r="A564" t="str">
            <v>543</v>
          </cell>
          <cell r="B564" t="str">
            <v>PATHOLOGICAL FRACTURES AND MUSCULOSKELETAL AND CONNECTIVE TISSUE MALIGNANCY WITH CC</v>
          </cell>
          <cell r="C564">
            <v>29</v>
          </cell>
          <cell r="D564">
            <v>3</v>
          </cell>
          <cell r="E564">
            <v>42773.45</v>
          </cell>
          <cell r="F564">
            <v>35478.75</v>
          </cell>
          <cell r="G564">
            <v>6.34</v>
          </cell>
          <cell r="I564">
            <v>27</v>
          </cell>
          <cell r="J564">
            <v>35833.51</v>
          </cell>
          <cell r="K564">
            <v>25454.75</v>
          </cell>
          <cell r="L564">
            <v>5.78</v>
          </cell>
          <cell r="M564">
            <v>4.54</v>
          </cell>
          <cell r="N564">
            <v>4.26</v>
          </cell>
          <cell r="O564">
            <v>1</v>
          </cell>
          <cell r="P564">
            <v>0.84199999999999997</v>
          </cell>
          <cell r="Q564">
            <v>0.82869999999999999</v>
          </cell>
          <cell r="S564" t="str">
            <v>A</v>
          </cell>
          <cell r="T564">
            <v>1.2386999999999999</v>
          </cell>
          <cell r="V564" t="str">
            <v>A</v>
          </cell>
          <cell r="W564">
            <v>1.4286000000000001</v>
          </cell>
          <cell r="X564">
            <v>1.2125999999999999</v>
          </cell>
          <cell r="Y564">
            <v>-2.6100000000000012E-2</v>
          </cell>
          <cell r="Z564">
            <v>-0.18990000000000018</v>
          </cell>
          <cell r="AA564">
            <v>-0.13292734145317106</v>
          </cell>
        </row>
        <row r="565">
          <cell r="A565" t="str">
            <v>800</v>
          </cell>
          <cell r="B565" t="str">
            <v>SPLENIC PROCEDURES WITH CC</v>
          </cell>
          <cell r="C565">
            <v>7</v>
          </cell>
          <cell r="D565">
            <v>0</v>
          </cell>
          <cell r="E565">
            <v>89877.66</v>
          </cell>
          <cell r="F565">
            <v>42377.3</v>
          </cell>
          <cell r="G565">
            <v>5.57</v>
          </cell>
          <cell r="I565">
            <v>6</v>
          </cell>
          <cell r="J565">
            <v>73857.73</v>
          </cell>
          <cell r="K565">
            <v>17282.22</v>
          </cell>
          <cell r="L565">
            <v>6</v>
          </cell>
          <cell r="M565">
            <v>1.07</v>
          </cell>
          <cell r="N565">
            <v>4.2</v>
          </cell>
          <cell r="O565">
            <v>0</v>
          </cell>
          <cell r="P565">
            <v>1.7355</v>
          </cell>
          <cell r="Q565">
            <v>2.0508999999999999</v>
          </cell>
          <cell r="S565" t="str">
            <v>MP</v>
          </cell>
          <cell r="T565">
            <v>3.0657000000000001</v>
          </cell>
          <cell r="V565" t="str">
            <v>MP</v>
          </cell>
          <cell r="W565">
            <v>2.9967999999999999</v>
          </cell>
          <cell r="X565">
            <v>3.0011000000000001</v>
          </cell>
          <cell r="Y565">
            <v>-6.4599999999999991E-2</v>
          </cell>
          <cell r="Z565">
            <v>6.8900000000000183E-2</v>
          </cell>
          <cell r="AA565">
            <v>2.2991190603310261E-2</v>
          </cell>
        </row>
        <row r="566">
          <cell r="A566" t="str">
            <v>914</v>
          </cell>
          <cell r="B566" t="str">
            <v>TRAUMATIC INJURY WITHOUT MCC</v>
          </cell>
          <cell r="C566">
            <v>17</v>
          </cell>
          <cell r="D566">
            <v>6</v>
          </cell>
          <cell r="E566">
            <v>21210.62</v>
          </cell>
          <cell r="F566">
            <v>9025.85</v>
          </cell>
          <cell r="G566">
            <v>2.1800000000000002</v>
          </cell>
          <cell r="I566">
            <v>16</v>
          </cell>
          <cell r="J566">
            <v>19947.93</v>
          </cell>
          <cell r="K566">
            <v>7710.56</v>
          </cell>
          <cell r="L566">
            <v>2.06</v>
          </cell>
          <cell r="M566">
            <v>1.0900000000000001</v>
          </cell>
          <cell r="N566">
            <v>1.8</v>
          </cell>
          <cell r="O566">
            <v>1</v>
          </cell>
          <cell r="P566">
            <v>0.46870000000000001</v>
          </cell>
          <cell r="Q566">
            <v>0.46129999999999999</v>
          </cell>
          <cell r="S566" t="str">
            <v>A</v>
          </cell>
          <cell r="T566">
            <v>0.68959999999999999</v>
          </cell>
          <cell r="V566" t="str">
            <v>A</v>
          </cell>
          <cell r="W566">
            <v>0.79549999999999998</v>
          </cell>
          <cell r="X566">
            <v>0.67500000000000004</v>
          </cell>
          <cell r="Y566">
            <v>-1.4599999999999946E-2</v>
          </cell>
          <cell r="Z566">
            <v>-0.10589999999999999</v>
          </cell>
          <cell r="AA566">
            <v>-0.13312382149591451</v>
          </cell>
        </row>
        <row r="567">
          <cell r="A567" t="str">
            <v>920</v>
          </cell>
          <cell r="B567" t="str">
            <v>COMPLICATIONS OF TREATMENT WITH CC</v>
          </cell>
          <cell r="C567">
            <v>71</v>
          </cell>
          <cell r="D567">
            <v>3</v>
          </cell>
          <cell r="E567">
            <v>28636.16</v>
          </cell>
          <cell r="F567">
            <v>19532.099999999999</v>
          </cell>
          <cell r="G567">
            <v>3.35</v>
          </cell>
          <cell r="I567">
            <v>69</v>
          </cell>
          <cell r="J567">
            <v>26628.33</v>
          </cell>
          <cell r="K567">
            <v>15725.76</v>
          </cell>
          <cell r="L567">
            <v>3.28</v>
          </cell>
          <cell r="M567">
            <v>1.91</v>
          </cell>
          <cell r="N567">
            <v>2.78</v>
          </cell>
          <cell r="O567">
            <v>1</v>
          </cell>
          <cell r="P567">
            <v>0.62570000000000003</v>
          </cell>
          <cell r="Q567">
            <v>0.61580000000000001</v>
          </cell>
          <cell r="S567" t="str">
            <v>A</v>
          </cell>
          <cell r="T567">
            <v>0.92049999999999998</v>
          </cell>
          <cell r="V567" t="str">
            <v>A</v>
          </cell>
          <cell r="W567">
            <v>1.0619000000000001</v>
          </cell>
          <cell r="X567">
            <v>0.90110000000000001</v>
          </cell>
          <cell r="Y567">
            <v>-1.9399999999999973E-2</v>
          </cell>
          <cell r="Z567">
            <v>-0.14140000000000008</v>
          </cell>
          <cell r="AA567">
            <v>-0.1331575477916942</v>
          </cell>
        </row>
        <row r="568">
          <cell r="A568" t="str">
            <v>271</v>
          </cell>
          <cell r="B568" t="str">
            <v>OTHER MAJOR CARDIOVASCULAR PROCEDURES WITH CC</v>
          </cell>
          <cell r="C568">
            <v>113</v>
          </cell>
          <cell r="D568">
            <v>11</v>
          </cell>
          <cell r="E568">
            <v>136779.93</v>
          </cell>
          <cell r="F568">
            <v>78461.14</v>
          </cell>
          <cell r="G568">
            <v>5.53</v>
          </cell>
          <cell r="I568">
            <v>109</v>
          </cell>
          <cell r="J568">
            <v>126525.7</v>
          </cell>
          <cell r="K568">
            <v>57947.27</v>
          </cell>
          <cell r="L568">
            <v>5.21</v>
          </cell>
          <cell r="M568">
            <v>4.49</v>
          </cell>
          <cell r="N568">
            <v>3.84</v>
          </cell>
          <cell r="O568">
            <v>1</v>
          </cell>
          <cell r="P568">
            <v>2.9731000000000001</v>
          </cell>
          <cell r="Q568">
            <v>2.9262000000000001</v>
          </cell>
          <cell r="S568" t="str">
            <v>A</v>
          </cell>
          <cell r="T568">
            <v>4.3741000000000003</v>
          </cell>
          <cell r="V568" t="str">
            <v>A</v>
          </cell>
          <cell r="W568">
            <v>5.0125999999999999</v>
          </cell>
          <cell r="X568">
            <v>4.2819000000000003</v>
          </cell>
          <cell r="Y568">
            <v>-9.220000000000006E-2</v>
          </cell>
          <cell r="Z568">
            <v>-0.63849999999999962</v>
          </cell>
          <cell r="AA568">
            <v>-0.12737900490763268</v>
          </cell>
        </row>
        <row r="569">
          <cell r="A569" t="str">
            <v>091</v>
          </cell>
          <cell r="B569" t="str">
            <v>OTHER DISORDERS OF NERVOUS SYSTEM WITH MCC</v>
          </cell>
          <cell r="C569">
            <v>73</v>
          </cell>
          <cell r="D569">
            <v>8</v>
          </cell>
          <cell r="E569">
            <v>66677.05</v>
          </cell>
          <cell r="F569">
            <v>77560.929999999993</v>
          </cell>
          <cell r="G569">
            <v>7.95</v>
          </cell>
          <cell r="I569">
            <v>71</v>
          </cell>
          <cell r="J569">
            <v>55637.59</v>
          </cell>
          <cell r="K569">
            <v>41606.92</v>
          </cell>
          <cell r="L569">
            <v>6.44</v>
          </cell>
          <cell r="M569">
            <v>9.11</v>
          </cell>
          <cell r="N569">
            <v>4.0599999999999996</v>
          </cell>
          <cell r="O569">
            <v>1</v>
          </cell>
          <cell r="P569">
            <v>1.3073999999999999</v>
          </cell>
          <cell r="Q569">
            <v>1.2867999999999999</v>
          </cell>
          <cell r="S569" t="str">
            <v>A</v>
          </cell>
          <cell r="T569">
            <v>1.9235</v>
          </cell>
          <cell r="V569" t="str">
            <v>A</v>
          </cell>
          <cell r="W569">
            <v>2.1848999999999998</v>
          </cell>
          <cell r="X569">
            <v>1.883</v>
          </cell>
          <cell r="Y569">
            <v>-4.049999999999998E-2</v>
          </cell>
          <cell r="Z569">
            <v>-0.26139999999999985</v>
          </cell>
          <cell r="AA569">
            <v>-0.11963934276168239</v>
          </cell>
        </row>
        <row r="570">
          <cell r="A570" t="str">
            <v>599</v>
          </cell>
          <cell r="B570" t="str">
            <v>MALIGNANT BREAST DISORDERS WITHOUT CC/MCC</v>
          </cell>
          <cell r="C570">
            <v>1</v>
          </cell>
          <cell r="D570">
            <v>0</v>
          </cell>
          <cell r="E570">
            <v>101381.87</v>
          </cell>
          <cell r="F570">
            <v>0</v>
          </cell>
          <cell r="G570">
            <v>1</v>
          </cell>
          <cell r="I570">
            <v>1</v>
          </cell>
          <cell r="J570">
            <v>101381.87</v>
          </cell>
          <cell r="K570">
            <v>0</v>
          </cell>
          <cell r="L570">
            <v>2.2000000000000002</v>
          </cell>
          <cell r="M570">
            <v>0</v>
          </cell>
          <cell r="N570">
            <v>1.8</v>
          </cell>
          <cell r="O570">
            <v>0</v>
          </cell>
          <cell r="P570">
            <v>0</v>
          </cell>
          <cell r="Q570">
            <v>0.68159999999999998</v>
          </cell>
          <cell r="S570" t="str">
            <v>M</v>
          </cell>
          <cell r="T570">
            <v>1.0188999999999999</v>
          </cell>
          <cell r="V570" t="str">
            <v>M</v>
          </cell>
          <cell r="W570">
            <v>1.1853</v>
          </cell>
          <cell r="X570">
            <v>0.99739999999999995</v>
          </cell>
          <cell r="Y570">
            <v>-2.1499999999999964E-2</v>
          </cell>
          <cell r="Z570">
            <v>-0.1664000000000001</v>
          </cell>
          <cell r="AA570">
            <v>-0.14038640006749353</v>
          </cell>
        </row>
        <row r="571">
          <cell r="A571" t="str">
            <v>447</v>
          </cell>
          <cell r="B571" t="str">
            <v>MULTIPLE LEVEL SPINAL FUSION EXCEPT CERVICAL WITH MCC</v>
          </cell>
          <cell r="C571">
            <v>10</v>
          </cell>
          <cell r="D571">
            <v>2</v>
          </cell>
          <cell r="E571">
            <v>213912.69</v>
          </cell>
          <cell r="F571">
            <v>105780.74</v>
          </cell>
          <cell r="G571">
            <v>9.3000000000000007</v>
          </cell>
          <cell r="I571">
            <v>9</v>
          </cell>
          <cell r="J571">
            <v>188085.32</v>
          </cell>
          <cell r="K571">
            <v>75909.960000000006</v>
          </cell>
          <cell r="L571">
            <v>10.199999999999999</v>
          </cell>
          <cell r="M571">
            <v>4.95</v>
          </cell>
          <cell r="N571">
            <v>8.1</v>
          </cell>
          <cell r="O571">
            <v>0</v>
          </cell>
          <cell r="P571">
            <v>4.4196999999999997</v>
          </cell>
          <cell r="Q571">
            <v>6.8556999999999997</v>
          </cell>
          <cell r="S571" t="str">
            <v>M</v>
          </cell>
          <cell r="T571">
            <v>10.2479</v>
          </cell>
          <cell r="V571" t="str">
            <v>M</v>
          </cell>
          <cell r="W571">
            <v>10.2934</v>
          </cell>
          <cell r="X571">
            <v>10.0319</v>
          </cell>
          <cell r="Y571">
            <v>-0.2159999999999993</v>
          </cell>
          <cell r="Z571">
            <v>-4.550000000000054E-2</v>
          </cell>
          <cell r="AA571">
            <v>-4.4203081586259678E-3</v>
          </cell>
        </row>
        <row r="572">
          <cell r="A572" t="str">
            <v>219</v>
          </cell>
          <cell r="B572" t="str">
            <v>CARDIAC VALVE AND OTHER MAJOR CARDIOTHORACIC PROCEDURES WITHOUT CARDIAC CATHETERIZATION WITH MCC</v>
          </cell>
          <cell r="C572">
            <v>104</v>
          </cell>
          <cell r="D572">
            <v>2</v>
          </cell>
          <cell r="E572">
            <v>358019.02</v>
          </cell>
          <cell r="F572">
            <v>374867.21</v>
          </cell>
          <cell r="G572">
            <v>16.46</v>
          </cell>
          <cell r="I572">
            <v>101</v>
          </cell>
          <cell r="J572">
            <v>302304.28000000003</v>
          </cell>
          <cell r="K572">
            <v>160810.94</v>
          </cell>
          <cell r="L572">
            <v>14.62</v>
          </cell>
          <cell r="M572">
            <v>13.96</v>
          </cell>
          <cell r="N572">
            <v>10.45</v>
          </cell>
          <cell r="O572">
            <v>1</v>
          </cell>
          <cell r="P572">
            <v>7.1036000000000001</v>
          </cell>
          <cell r="Q572">
            <v>6.9915000000000003</v>
          </cell>
          <cell r="S572" t="str">
            <v>A</v>
          </cell>
          <cell r="T572">
            <v>10.450900000000001</v>
          </cell>
          <cell r="V572" t="str">
            <v>A</v>
          </cell>
          <cell r="W572">
            <v>9.7971000000000004</v>
          </cell>
          <cell r="X572">
            <v>10.230700000000001</v>
          </cell>
          <cell r="Y572">
            <v>-0.22020000000000017</v>
          </cell>
          <cell r="Z572">
            <v>0.65380000000000038</v>
          </cell>
          <cell r="AA572">
            <v>6.6734033540537543E-2</v>
          </cell>
        </row>
        <row r="573">
          <cell r="A573" t="str">
            <v>351</v>
          </cell>
          <cell r="B573" t="str">
            <v>INGUINAL AND FEMORAL HERNIA PROCEDURES WITH CC</v>
          </cell>
          <cell r="C573">
            <v>21</v>
          </cell>
          <cell r="D573">
            <v>0</v>
          </cell>
          <cell r="E573">
            <v>50093.43</v>
          </cell>
          <cell r="F573">
            <v>22081.9</v>
          </cell>
          <cell r="G573">
            <v>3.14</v>
          </cell>
          <cell r="I573">
            <v>20</v>
          </cell>
          <cell r="J573">
            <v>46858.05</v>
          </cell>
          <cell r="K573">
            <v>17092.97</v>
          </cell>
          <cell r="L573">
            <v>3</v>
          </cell>
          <cell r="M573">
            <v>2.2400000000000002</v>
          </cell>
          <cell r="N573">
            <v>2.27</v>
          </cell>
          <cell r="O573">
            <v>1</v>
          </cell>
          <cell r="P573">
            <v>1.1011</v>
          </cell>
          <cell r="Q573">
            <v>1.2172000000000001</v>
          </cell>
          <cell r="S573" t="str">
            <v>AO</v>
          </cell>
          <cell r="T573">
            <v>1.8194999999999999</v>
          </cell>
          <cell r="V573" t="str">
            <v>A</v>
          </cell>
          <cell r="W573">
            <v>1.8724000000000001</v>
          </cell>
          <cell r="X573">
            <v>1.7810999999999999</v>
          </cell>
          <cell r="Y573">
            <v>-3.839999999999999E-2</v>
          </cell>
          <cell r="Z573">
            <v>-5.2900000000000169E-2</v>
          </cell>
          <cell r="AA573">
            <v>-2.8252510147404489E-2</v>
          </cell>
        </row>
        <row r="574">
          <cell r="A574" t="str">
            <v>N91</v>
          </cell>
          <cell r="B574" t="str">
            <v>Level III: Prematurity W Major Problems</v>
          </cell>
          <cell r="C574">
            <v>495</v>
          </cell>
          <cell r="D574">
            <v>0</v>
          </cell>
          <cell r="E574">
            <v>74660.28</v>
          </cell>
          <cell r="F574">
            <v>128119.35</v>
          </cell>
          <cell r="G574">
            <v>12.52</v>
          </cell>
          <cell r="I574">
            <v>487</v>
          </cell>
          <cell r="J574">
            <v>61856.89</v>
          </cell>
          <cell r="K574">
            <v>68098.64</v>
          </cell>
          <cell r="L574">
            <v>11.3</v>
          </cell>
          <cell r="M574">
            <v>10.31</v>
          </cell>
          <cell r="N574">
            <v>7.62</v>
          </cell>
          <cell r="O574">
            <v>1</v>
          </cell>
          <cell r="P574">
            <v>1.4535</v>
          </cell>
          <cell r="Q574">
            <v>1.4306000000000001</v>
          </cell>
          <cell r="S574" t="str">
            <v>A</v>
          </cell>
          <cell r="T574">
            <v>2.1385000000000001</v>
          </cell>
          <cell r="V574" t="str">
            <v>A</v>
          </cell>
          <cell r="W574">
            <v>2.0977999999999999</v>
          </cell>
          <cell r="X574">
            <v>2.0933999999999999</v>
          </cell>
          <cell r="Y574">
            <v>-4.510000000000014E-2</v>
          </cell>
          <cell r="Z574">
            <v>4.070000000000018E-2</v>
          </cell>
          <cell r="AA574">
            <v>1.9401277528839824E-2</v>
          </cell>
        </row>
        <row r="575">
          <cell r="A575" t="str">
            <v>791</v>
          </cell>
          <cell r="B575" t="str">
            <v>PREMATURITY WITH MAJOR PROBLEMS</v>
          </cell>
          <cell r="C575">
            <v>120</v>
          </cell>
          <cell r="D575">
            <v>0</v>
          </cell>
          <cell r="E575">
            <v>15278.41</v>
          </cell>
          <cell r="F575">
            <v>15235.56</v>
          </cell>
          <cell r="G575">
            <v>5.78</v>
          </cell>
          <cell r="I575">
            <v>117</v>
          </cell>
          <cell r="J575">
            <v>13620.11</v>
          </cell>
          <cell r="K575">
            <v>11091.14</v>
          </cell>
          <cell r="L575">
            <v>5.46</v>
          </cell>
          <cell r="M575">
            <v>5.0599999999999996</v>
          </cell>
          <cell r="N575">
            <v>4.12</v>
          </cell>
          <cell r="O575">
            <v>1</v>
          </cell>
          <cell r="P575">
            <v>0.32</v>
          </cell>
          <cell r="Q575">
            <v>0.315</v>
          </cell>
          <cell r="S575" t="str">
            <v>A</v>
          </cell>
          <cell r="T575">
            <v>0.47089999999999999</v>
          </cell>
          <cell r="V575" t="str">
            <v>A</v>
          </cell>
          <cell r="W575">
            <v>0.54459999999999997</v>
          </cell>
          <cell r="X575">
            <v>0.46089999999999998</v>
          </cell>
          <cell r="Y575">
            <v>-1.0000000000000009E-2</v>
          </cell>
          <cell r="Z575">
            <v>-7.3699999999999988E-2</v>
          </cell>
          <cell r="AA575">
            <v>-0.13532868160117517</v>
          </cell>
        </row>
        <row r="576">
          <cell r="A576" t="str">
            <v>179</v>
          </cell>
          <cell r="B576" t="str">
            <v>RESPIRATORY INFECTIONS AND INFLAMMATIONS WITHOUT CC/MCC</v>
          </cell>
          <cell r="C576">
            <v>48</v>
          </cell>
          <cell r="D576">
            <v>1</v>
          </cell>
          <cell r="E576">
            <v>28673.55</v>
          </cell>
          <cell r="F576">
            <v>30726.81</v>
          </cell>
          <cell r="G576">
            <v>3.48</v>
          </cell>
          <cell r="I576">
            <v>44</v>
          </cell>
          <cell r="J576">
            <v>20526.490000000002</v>
          </cell>
          <cell r="K576">
            <v>14792.64</v>
          </cell>
          <cell r="L576">
            <v>2.7</v>
          </cell>
          <cell r="M576">
            <v>1.95</v>
          </cell>
          <cell r="N576">
            <v>2.17</v>
          </cell>
          <cell r="O576">
            <v>1</v>
          </cell>
          <cell r="P576">
            <v>0.48230000000000001</v>
          </cell>
          <cell r="Q576">
            <v>0.47470000000000001</v>
          </cell>
          <cell r="S576" t="str">
            <v>A</v>
          </cell>
          <cell r="T576">
            <v>0.70960000000000001</v>
          </cell>
          <cell r="V576" t="str">
            <v>A</v>
          </cell>
          <cell r="W576">
            <v>0.82069999999999999</v>
          </cell>
          <cell r="X576">
            <v>0.6946</v>
          </cell>
          <cell r="Y576">
            <v>-1.5000000000000013E-2</v>
          </cell>
          <cell r="Z576">
            <v>-0.11109999999999998</v>
          </cell>
          <cell r="AA576">
            <v>-0.13537224320701838</v>
          </cell>
        </row>
        <row r="577">
          <cell r="A577" t="str">
            <v>915</v>
          </cell>
          <cell r="B577" t="str">
            <v>ALLERGIC REACTIONS WITH MCC</v>
          </cell>
          <cell r="C577">
            <v>25</v>
          </cell>
          <cell r="D577">
            <v>0</v>
          </cell>
          <cell r="E577">
            <v>47403.44</v>
          </cell>
          <cell r="F577">
            <v>34785.57</v>
          </cell>
          <cell r="G577">
            <v>4.5999999999999996</v>
          </cell>
          <cell r="I577">
            <v>24</v>
          </cell>
          <cell r="J577">
            <v>41787.58</v>
          </cell>
          <cell r="K577">
            <v>21725.72</v>
          </cell>
          <cell r="L577">
            <v>3.71</v>
          </cell>
          <cell r="M577">
            <v>2.54</v>
          </cell>
          <cell r="N577">
            <v>2.91</v>
          </cell>
          <cell r="O577">
            <v>1</v>
          </cell>
          <cell r="P577">
            <v>0.9819</v>
          </cell>
          <cell r="Q577">
            <v>0.96640000000000004</v>
          </cell>
          <cell r="S577" t="str">
            <v>A</v>
          </cell>
          <cell r="T577">
            <v>1.4446000000000001</v>
          </cell>
          <cell r="V577" t="str">
            <v>A</v>
          </cell>
          <cell r="W577">
            <v>1.6713</v>
          </cell>
          <cell r="X577">
            <v>1.4140999999999999</v>
          </cell>
          <cell r="Y577">
            <v>-3.0500000000000194E-2</v>
          </cell>
          <cell r="Z577">
            <v>-0.2266999999999999</v>
          </cell>
          <cell r="AA577">
            <v>-0.13564291270268647</v>
          </cell>
        </row>
        <row r="578">
          <cell r="A578" t="str">
            <v>908</v>
          </cell>
          <cell r="B578" t="str">
            <v>OTHER O.R. PROCEDURES FOR INJURIES WITH CC</v>
          </cell>
          <cell r="C578">
            <v>75</v>
          </cell>
          <cell r="D578">
            <v>0</v>
          </cell>
          <cell r="E578">
            <v>73408.92</v>
          </cell>
          <cell r="F578">
            <v>62063.95</v>
          </cell>
          <cell r="G578">
            <v>6.29</v>
          </cell>
          <cell r="I578">
            <v>72</v>
          </cell>
          <cell r="J578">
            <v>64206.94</v>
          </cell>
          <cell r="K578">
            <v>43435.98</v>
          </cell>
          <cell r="L578">
            <v>5.78</v>
          </cell>
          <cell r="M578">
            <v>5.55</v>
          </cell>
          <cell r="N578">
            <v>4.08</v>
          </cell>
          <cell r="O578">
            <v>1</v>
          </cell>
          <cell r="P578">
            <v>1.5086999999999999</v>
          </cell>
          <cell r="Q578">
            <v>1.4849000000000001</v>
          </cell>
          <cell r="S578" t="str">
            <v>A</v>
          </cell>
          <cell r="T578">
            <v>2.2195999999999998</v>
          </cell>
          <cell r="V578" t="str">
            <v>A</v>
          </cell>
          <cell r="W578">
            <v>2.5684999999999998</v>
          </cell>
          <cell r="X578">
            <v>2.1728999999999998</v>
          </cell>
          <cell r="Y578">
            <v>-4.6699999999999964E-2</v>
          </cell>
          <cell r="Z578">
            <v>-0.34889999999999999</v>
          </cell>
          <cell r="AA578">
            <v>-0.13583803776523262</v>
          </cell>
        </row>
        <row r="579">
          <cell r="A579" t="str">
            <v>519</v>
          </cell>
          <cell r="B579" t="str">
            <v>BACK AND NECK PROCEDURES EXCEPT SPINAL FUSION WITH CC</v>
          </cell>
          <cell r="C579">
            <v>53</v>
          </cell>
          <cell r="D579">
            <v>3</v>
          </cell>
          <cell r="E579">
            <v>89719.05</v>
          </cell>
          <cell r="F579">
            <v>63709.760000000002</v>
          </cell>
          <cell r="G579">
            <v>5.53</v>
          </cell>
          <cell r="I579">
            <v>51</v>
          </cell>
          <cell r="J579">
            <v>81443.7</v>
          </cell>
          <cell r="K579">
            <v>48884</v>
          </cell>
          <cell r="L579">
            <v>4.51</v>
          </cell>
          <cell r="M579">
            <v>3.4</v>
          </cell>
          <cell r="N579">
            <v>3.54</v>
          </cell>
          <cell r="O579">
            <v>1</v>
          </cell>
          <cell r="P579">
            <v>1.9137999999999999</v>
          </cell>
          <cell r="Q579">
            <v>1.8835999999999999</v>
          </cell>
          <cell r="S579" t="str">
            <v>A</v>
          </cell>
          <cell r="T579">
            <v>2.8155999999999999</v>
          </cell>
          <cell r="V579" t="str">
            <v>A</v>
          </cell>
          <cell r="W579">
            <v>3.1640000000000001</v>
          </cell>
          <cell r="X579">
            <v>2.7563</v>
          </cell>
          <cell r="Y579">
            <v>-5.9299999999999908E-2</v>
          </cell>
          <cell r="Z579">
            <v>-0.34840000000000027</v>
          </cell>
          <cell r="AA579">
            <v>-0.11011378002528453</v>
          </cell>
        </row>
        <row r="580">
          <cell r="A580" t="str">
            <v>422</v>
          </cell>
          <cell r="B580" t="str">
            <v>HEPATOBILIARY DIAGNOSTIC PROCEDURES WITHOUT CC/MCC</v>
          </cell>
          <cell r="C580">
            <v>2</v>
          </cell>
          <cell r="D580">
            <v>0</v>
          </cell>
          <cell r="E580">
            <v>46632.77</v>
          </cell>
          <cell r="F580">
            <v>9992.06</v>
          </cell>
          <cell r="G580">
            <v>3</v>
          </cell>
          <cell r="I580">
            <v>2</v>
          </cell>
          <cell r="J580">
            <v>46632.77</v>
          </cell>
          <cell r="K580">
            <v>9992.06</v>
          </cell>
          <cell r="L580">
            <v>2.8</v>
          </cell>
          <cell r="M580">
            <v>2</v>
          </cell>
          <cell r="N580">
            <v>2.1</v>
          </cell>
          <cell r="O580">
            <v>0</v>
          </cell>
          <cell r="P580">
            <v>0</v>
          </cell>
          <cell r="Q580">
            <v>1.4024000000000001</v>
          </cell>
          <cell r="S580" t="str">
            <v>M</v>
          </cell>
          <cell r="T580">
            <v>2.0962999999999998</v>
          </cell>
          <cell r="V580" t="str">
            <v>M</v>
          </cell>
          <cell r="W580">
            <v>2.1560999999999999</v>
          </cell>
          <cell r="X580">
            <v>2.0520999999999998</v>
          </cell>
          <cell r="Y580">
            <v>-4.4200000000000017E-2</v>
          </cell>
          <cell r="Z580">
            <v>-5.9800000000000075E-2</v>
          </cell>
          <cell r="AA580">
            <v>-2.7735262742915486E-2</v>
          </cell>
        </row>
        <row r="581">
          <cell r="A581" t="str">
            <v>909</v>
          </cell>
          <cell r="B581" t="str">
            <v>OTHER O.R. PROCEDURES FOR INJURIES WITHOUT CC/MCC</v>
          </cell>
          <cell r="C581">
            <v>26</v>
          </cell>
          <cell r="D581">
            <v>2</v>
          </cell>
          <cell r="E581">
            <v>42915.68</v>
          </cell>
          <cell r="F581">
            <v>27623.63</v>
          </cell>
          <cell r="G581">
            <v>2.62</v>
          </cell>
          <cell r="I581">
            <v>23</v>
          </cell>
          <cell r="J581">
            <v>34567.97</v>
          </cell>
          <cell r="K581">
            <v>15998.22</v>
          </cell>
          <cell r="L581">
            <v>2.4300000000000002</v>
          </cell>
          <cell r="M581">
            <v>1.79</v>
          </cell>
          <cell r="N581">
            <v>1.92</v>
          </cell>
          <cell r="O581">
            <v>1</v>
          </cell>
          <cell r="P581">
            <v>0.81230000000000002</v>
          </cell>
          <cell r="Q581">
            <v>0.79949999999999999</v>
          </cell>
          <cell r="S581" t="str">
            <v>A</v>
          </cell>
          <cell r="T581">
            <v>1.1951000000000001</v>
          </cell>
          <cell r="V581" t="str">
            <v>A</v>
          </cell>
          <cell r="W581">
            <v>1.3873</v>
          </cell>
          <cell r="X581">
            <v>1.1698999999999999</v>
          </cell>
          <cell r="Y581">
            <v>-2.5200000000000111E-2</v>
          </cell>
          <cell r="Z581">
            <v>-0.19219999999999993</v>
          </cell>
          <cell r="AA581">
            <v>-0.13854249261154755</v>
          </cell>
        </row>
        <row r="582">
          <cell r="A582" t="str">
            <v>833</v>
          </cell>
          <cell r="B582" t="str">
            <v>OTHER ANTEPARTUM DIAGNOSES WITHOUT O.R. PROCEDURES WITHOUT CC/MCC</v>
          </cell>
          <cell r="C582">
            <v>282</v>
          </cell>
          <cell r="D582">
            <v>8</v>
          </cell>
          <cell r="E582">
            <v>15435.8</v>
          </cell>
          <cell r="F582">
            <v>11362.17</v>
          </cell>
          <cell r="G582">
            <v>2.61</v>
          </cell>
          <cell r="I582">
            <v>273</v>
          </cell>
          <cell r="J582">
            <v>13972.98</v>
          </cell>
          <cell r="K582">
            <v>7982.22</v>
          </cell>
          <cell r="L582">
            <v>2.35</v>
          </cell>
          <cell r="M582">
            <v>1.88</v>
          </cell>
          <cell r="N582">
            <v>1.92</v>
          </cell>
          <cell r="O582">
            <v>1</v>
          </cell>
          <cell r="P582">
            <v>0.32829999999999998</v>
          </cell>
          <cell r="Q582">
            <v>0.3231</v>
          </cell>
          <cell r="S582" t="str">
            <v>A</v>
          </cell>
          <cell r="T582">
            <v>0.48299999999999998</v>
          </cell>
          <cell r="V582" t="str">
            <v>A</v>
          </cell>
          <cell r="W582">
            <v>0.56179999999999997</v>
          </cell>
          <cell r="X582">
            <v>0.4728</v>
          </cell>
          <cell r="Y582">
            <v>-1.0199999999999987E-2</v>
          </cell>
          <cell r="Z582">
            <v>-7.8799999999999981E-2</v>
          </cell>
          <cell r="AA582">
            <v>-0.14026343894624418</v>
          </cell>
        </row>
        <row r="583">
          <cell r="A583" t="str">
            <v>965</v>
          </cell>
          <cell r="B583" t="str">
            <v>OTHER MULTIPLE SIGNIFICANT TRAUMA WITHOUT CC/MCC</v>
          </cell>
          <cell r="C583">
            <v>8</v>
          </cell>
          <cell r="D583">
            <v>0</v>
          </cell>
          <cell r="E583">
            <v>28899.27</v>
          </cell>
          <cell r="F583">
            <v>18156.099999999999</v>
          </cell>
          <cell r="G583">
            <v>2.25</v>
          </cell>
          <cell r="I583">
            <v>7</v>
          </cell>
          <cell r="J583">
            <v>22835.54</v>
          </cell>
          <cell r="K583">
            <v>9087.6299999999992</v>
          </cell>
          <cell r="L583">
            <v>3.1</v>
          </cell>
          <cell r="M583">
            <v>0.88</v>
          </cell>
          <cell r="N583">
            <v>2.6</v>
          </cell>
          <cell r="O583">
            <v>0</v>
          </cell>
          <cell r="P583">
            <v>0.53659999999999997</v>
          </cell>
          <cell r="Q583">
            <v>0.73299999999999998</v>
          </cell>
          <cell r="S583" t="str">
            <v>MP</v>
          </cell>
          <cell r="T583">
            <v>1.0956999999999999</v>
          </cell>
          <cell r="V583" t="str">
            <v>M</v>
          </cell>
          <cell r="W583">
            <v>1.4489000000000001</v>
          </cell>
          <cell r="X583">
            <v>1.0726</v>
          </cell>
          <cell r="Y583">
            <v>-2.3099999999999898E-2</v>
          </cell>
          <cell r="Z583">
            <v>-0.35320000000000018</v>
          </cell>
          <cell r="AA583">
            <v>-0.24377113672441172</v>
          </cell>
        </row>
        <row r="584">
          <cell r="A584" t="str">
            <v>241</v>
          </cell>
          <cell r="B584" t="str">
            <v>AMPUTATION FOR CIRCULATORY SYSTEM DISORDERS EXCEPT UPPER LIMB AND TOE WITHOUT CC/MCC</v>
          </cell>
          <cell r="C584">
            <v>4</v>
          </cell>
          <cell r="D584">
            <v>0</v>
          </cell>
          <cell r="E584">
            <v>52458.35</v>
          </cell>
          <cell r="F584">
            <v>18718.57</v>
          </cell>
          <cell r="G584">
            <v>6.25</v>
          </cell>
          <cell r="I584">
            <v>4</v>
          </cell>
          <cell r="J584">
            <v>52458.35</v>
          </cell>
          <cell r="K584">
            <v>18718.57</v>
          </cell>
          <cell r="L584">
            <v>5.2</v>
          </cell>
          <cell r="M584">
            <v>1.48</v>
          </cell>
          <cell r="N584">
            <v>4.3</v>
          </cell>
          <cell r="O584">
            <v>0</v>
          </cell>
          <cell r="P584">
            <v>1.2326999999999999</v>
          </cell>
          <cell r="Q584">
            <v>1.4589000000000001</v>
          </cell>
          <cell r="S584" t="str">
            <v>M</v>
          </cell>
          <cell r="T584">
            <v>2.1808000000000001</v>
          </cell>
          <cell r="V584" t="str">
            <v>M</v>
          </cell>
          <cell r="W584">
            <v>2.1328</v>
          </cell>
          <cell r="X584">
            <v>2.1347999999999998</v>
          </cell>
          <cell r="Y584">
            <v>-4.6000000000000263E-2</v>
          </cell>
          <cell r="Z584">
            <v>4.8000000000000043E-2</v>
          </cell>
          <cell r="AA584">
            <v>2.250562640660167E-2</v>
          </cell>
        </row>
        <row r="585">
          <cell r="A585" t="str">
            <v>405</v>
          </cell>
          <cell r="B585" t="str">
            <v>PANCREAS, LIVER AND SHUNT PROCEDURES WITH MCC</v>
          </cell>
          <cell r="C585">
            <v>29</v>
          </cell>
          <cell r="D585">
            <v>1</v>
          </cell>
          <cell r="E585">
            <v>156793.24</v>
          </cell>
          <cell r="F585">
            <v>99554.73</v>
          </cell>
          <cell r="G585">
            <v>10.45</v>
          </cell>
          <cell r="I585">
            <v>28</v>
          </cell>
          <cell r="J585">
            <v>145057.60000000001</v>
          </cell>
          <cell r="K585">
            <v>79190.17</v>
          </cell>
          <cell r="L585">
            <v>9.11</v>
          </cell>
          <cell r="M585">
            <v>5</v>
          </cell>
          <cell r="N585">
            <v>7.56</v>
          </cell>
          <cell r="O585">
            <v>1</v>
          </cell>
          <cell r="P585">
            <v>3.4085999999999999</v>
          </cell>
          <cell r="Q585">
            <v>3.3548</v>
          </cell>
          <cell r="S585" t="str">
            <v>A</v>
          </cell>
          <cell r="T585">
            <v>5.0148000000000001</v>
          </cell>
          <cell r="V585" t="str">
            <v>A</v>
          </cell>
          <cell r="W585">
            <v>5.8478000000000003</v>
          </cell>
          <cell r="X585">
            <v>4.9090999999999996</v>
          </cell>
          <cell r="Y585">
            <v>-0.10570000000000057</v>
          </cell>
          <cell r="Z585">
            <v>-0.83300000000000018</v>
          </cell>
          <cell r="AA585">
            <v>-0.14244673210438116</v>
          </cell>
        </row>
        <row r="586">
          <cell r="A586" t="str">
            <v>388</v>
          </cell>
          <cell r="B586" t="str">
            <v>GASTROINTESTINAL OBSTRUCTION WITH MCC</v>
          </cell>
          <cell r="C586">
            <v>79</v>
          </cell>
          <cell r="D586">
            <v>6</v>
          </cell>
          <cell r="E586">
            <v>36318.51</v>
          </cell>
          <cell r="F586">
            <v>31316.240000000002</v>
          </cell>
          <cell r="G586">
            <v>5.27</v>
          </cell>
          <cell r="I586">
            <v>78</v>
          </cell>
          <cell r="J586">
            <v>34013.56</v>
          </cell>
          <cell r="K586">
            <v>23949.34</v>
          </cell>
          <cell r="L586">
            <v>4.91</v>
          </cell>
          <cell r="M586">
            <v>3.74</v>
          </cell>
          <cell r="N586">
            <v>3.77</v>
          </cell>
          <cell r="O586">
            <v>1</v>
          </cell>
          <cell r="P586">
            <v>0.79930000000000001</v>
          </cell>
          <cell r="Q586">
            <v>0.78669999999999995</v>
          </cell>
          <cell r="S586" t="str">
            <v>A</v>
          </cell>
          <cell r="T586">
            <v>1.1759999999999999</v>
          </cell>
          <cell r="V586" t="str">
            <v>A</v>
          </cell>
          <cell r="W586">
            <v>1.3727</v>
          </cell>
          <cell r="X586">
            <v>1.1512</v>
          </cell>
          <cell r="Y586">
            <v>-2.4799999999999933E-2</v>
          </cell>
          <cell r="Z586">
            <v>-0.1967000000000001</v>
          </cell>
          <cell r="AA586">
            <v>-0.14329423763386034</v>
          </cell>
        </row>
        <row r="587">
          <cell r="A587" t="str">
            <v>244</v>
          </cell>
          <cell r="B587" t="str">
            <v>PERMANENT CARDIAC PACEMAKER IMPLANT WITHOUT CC/MCC</v>
          </cell>
          <cell r="C587">
            <v>21</v>
          </cell>
          <cell r="D587">
            <v>1</v>
          </cell>
          <cell r="E587">
            <v>69006.210000000006</v>
          </cell>
          <cell r="F587">
            <v>26346.83</v>
          </cell>
          <cell r="G587">
            <v>3.62</v>
          </cell>
          <cell r="I587">
            <v>19</v>
          </cell>
          <cell r="J587">
            <v>61780.6</v>
          </cell>
          <cell r="K587">
            <v>14727.11</v>
          </cell>
          <cell r="L587">
            <v>3.16</v>
          </cell>
          <cell r="M587">
            <v>1.5</v>
          </cell>
          <cell r="N587">
            <v>2.84</v>
          </cell>
          <cell r="O587">
            <v>1</v>
          </cell>
          <cell r="P587">
            <v>1.4517</v>
          </cell>
          <cell r="Q587">
            <v>1.4288000000000001</v>
          </cell>
          <cell r="S587" t="str">
            <v>A</v>
          </cell>
          <cell r="T587">
            <v>2.1358000000000001</v>
          </cell>
          <cell r="V587" t="str">
            <v>A</v>
          </cell>
          <cell r="W587">
            <v>2.4939</v>
          </cell>
          <cell r="X587">
            <v>2.0908000000000002</v>
          </cell>
          <cell r="Y587">
            <v>-4.4999999999999929E-2</v>
          </cell>
          <cell r="Z587">
            <v>-0.35809999999999986</v>
          </cell>
          <cell r="AA587">
            <v>-0.14359036047957011</v>
          </cell>
        </row>
        <row r="588">
          <cell r="A588" t="str">
            <v>368</v>
          </cell>
          <cell r="B588" t="str">
            <v>MAJOR ESOPHAGEAL DISORDERS WITH MCC</v>
          </cell>
          <cell r="C588">
            <v>51</v>
          </cell>
          <cell r="D588">
            <v>5</v>
          </cell>
          <cell r="E588">
            <v>62893.39</v>
          </cell>
          <cell r="F588">
            <v>66258.850000000006</v>
          </cell>
          <cell r="G588">
            <v>6.06</v>
          </cell>
          <cell r="I588">
            <v>48</v>
          </cell>
          <cell r="J588">
            <v>48544.12</v>
          </cell>
          <cell r="K588">
            <v>33802.35</v>
          </cell>
          <cell r="L588">
            <v>4.54</v>
          </cell>
          <cell r="M588">
            <v>3.8</v>
          </cell>
          <cell r="N588">
            <v>3.43</v>
          </cell>
          <cell r="O588">
            <v>1</v>
          </cell>
          <cell r="P588">
            <v>1.1407</v>
          </cell>
          <cell r="Q588">
            <v>1.1227</v>
          </cell>
          <cell r="S588" t="str">
            <v>A</v>
          </cell>
          <cell r="T588">
            <v>1.6781999999999999</v>
          </cell>
          <cell r="V588" t="str">
            <v>A</v>
          </cell>
          <cell r="W588">
            <v>1.9601999999999999</v>
          </cell>
          <cell r="X588">
            <v>1.6428</v>
          </cell>
          <cell r="Y588">
            <v>-3.5399999999999876E-2</v>
          </cell>
          <cell r="Z588">
            <v>-0.28200000000000003</v>
          </cell>
          <cell r="AA588">
            <v>-0.14386287113559842</v>
          </cell>
        </row>
        <row r="589">
          <cell r="A589" t="str">
            <v>572</v>
          </cell>
          <cell r="B589" t="str">
            <v>SKIN DEBRIDEMENT WITHOUT CC/MCC</v>
          </cell>
          <cell r="C589">
            <v>29</v>
          </cell>
          <cell r="D589">
            <v>0</v>
          </cell>
          <cell r="E589">
            <v>40167.32</v>
          </cell>
          <cell r="F589">
            <v>25931.29</v>
          </cell>
          <cell r="G589">
            <v>3.31</v>
          </cell>
          <cell r="I589">
            <v>28</v>
          </cell>
          <cell r="J589">
            <v>36545.879999999997</v>
          </cell>
          <cell r="K589">
            <v>17779.66</v>
          </cell>
          <cell r="L589">
            <v>3.36</v>
          </cell>
          <cell r="M589">
            <v>1.86</v>
          </cell>
          <cell r="N589">
            <v>2.82</v>
          </cell>
          <cell r="O589">
            <v>1</v>
          </cell>
          <cell r="P589">
            <v>0.85880000000000001</v>
          </cell>
          <cell r="Q589">
            <v>0.84530000000000005</v>
          </cell>
          <cell r="S589" t="str">
            <v>A</v>
          </cell>
          <cell r="T589">
            <v>1.2636000000000001</v>
          </cell>
          <cell r="V589" t="str">
            <v>A</v>
          </cell>
          <cell r="W589">
            <v>1.476</v>
          </cell>
          <cell r="X589">
            <v>1.2369000000000001</v>
          </cell>
          <cell r="Y589">
            <v>-2.6699999999999946E-2</v>
          </cell>
          <cell r="Z589">
            <v>-0.21239999999999992</v>
          </cell>
          <cell r="AA589">
            <v>-0.14390243902439021</v>
          </cell>
        </row>
        <row r="590">
          <cell r="A590" t="str">
            <v>654</v>
          </cell>
          <cell r="B590" t="str">
            <v>MAJOR BLADDER PROCEDURES WITH CC</v>
          </cell>
          <cell r="C590">
            <v>18</v>
          </cell>
          <cell r="D590">
            <v>0</v>
          </cell>
          <cell r="E590">
            <v>107060.01</v>
          </cell>
          <cell r="F590">
            <v>51359.02</v>
          </cell>
          <cell r="G590">
            <v>4.78</v>
          </cell>
          <cell r="I590">
            <v>17</v>
          </cell>
          <cell r="J590">
            <v>100812.39</v>
          </cell>
          <cell r="K590">
            <v>45720.03</v>
          </cell>
          <cell r="L590">
            <v>4.59</v>
          </cell>
          <cell r="M590">
            <v>3.05</v>
          </cell>
          <cell r="N590">
            <v>3.53</v>
          </cell>
          <cell r="O590">
            <v>1</v>
          </cell>
          <cell r="P590">
            <v>2.3689</v>
          </cell>
          <cell r="Q590">
            <v>2.3315000000000001</v>
          </cell>
          <cell r="S590" t="str">
            <v>A</v>
          </cell>
          <cell r="T590">
            <v>3.4851000000000001</v>
          </cell>
          <cell r="V590" t="str">
            <v>AP</v>
          </cell>
          <cell r="W590">
            <v>4.6683000000000003</v>
          </cell>
          <cell r="X590">
            <v>3.4117000000000002</v>
          </cell>
          <cell r="Y590">
            <v>-7.339999999999991E-2</v>
          </cell>
          <cell r="Z590">
            <v>-1.1832000000000003</v>
          </cell>
          <cell r="AA590">
            <v>-0.25345414819099032</v>
          </cell>
        </row>
        <row r="591">
          <cell r="A591" t="str">
            <v>113</v>
          </cell>
          <cell r="B591" t="str">
            <v>ORBITAL PROCEDURES WITH CC/MCC</v>
          </cell>
          <cell r="C591">
            <v>7</v>
          </cell>
          <cell r="D591">
            <v>0</v>
          </cell>
          <cell r="E591">
            <v>61853.32</v>
          </cell>
          <cell r="F591">
            <v>42685.7</v>
          </cell>
          <cell r="G591">
            <v>9.14</v>
          </cell>
          <cell r="I591">
            <v>7</v>
          </cell>
          <cell r="J591">
            <v>61853.32</v>
          </cell>
          <cell r="K591">
            <v>42685.7</v>
          </cell>
          <cell r="L591">
            <v>5.8</v>
          </cell>
          <cell r="M591">
            <v>11.15</v>
          </cell>
          <cell r="N591">
            <v>4.0999999999999996</v>
          </cell>
          <cell r="O591">
            <v>0</v>
          </cell>
          <cell r="P591">
            <v>1.4534</v>
          </cell>
          <cell r="Q591">
            <v>2.0941000000000001</v>
          </cell>
          <cell r="S591" t="str">
            <v>M</v>
          </cell>
          <cell r="T591">
            <v>3.1303000000000001</v>
          </cell>
          <cell r="V591" t="str">
            <v>M</v>
          </cell>
          <cell r="W591">
            <v>3.6221000000000001</v>
          </cell>
          <cell r="X591">
            <v>3.0642999999999998</v>
          </cell>
          <cell r="Y591">
            <v>-6.6000000000000281E-2</v>
          </cell>
          <cell r="Z591">
            <v>-0.49180000000000001</v>
          </cell>
          <cell r="AA591">
            <v>-0.13577758758731123</v>
          </cell>
        </row>
        <row r="592">
          <cell r="A592" t="str">
            <v>153</v>
          </cell>
          <cell r="B592" t="str">
            <v>OTITIS MEDIA AND URI WITHOUT MCC</v>
          </cell>
          <cell r="C592">
            <v>183</v>
          </cell>
          <cell r="D592">
            <v>1</v>
          </cell>
          <cell r="E592">
            <v>15407.09</v>
          </cell>
          <cell r="F592">
            <v>11190.09</v>
          </cell>
          <cell r="G592">
            <v>2.16</v>
          </cell>
          <cell r="I592">
            <v>181</v>
          </cell>
          <cell r="J592">
            <v>14785.79</v>
          </cell>
          <cell r="K592">
            <v>9439.83</v>
          </cell>
          <cell r="L592">
            <v>2.06</v>
          </cell>
          <cell r="M592">
            <v>1.17</v>
          </cell>
          <cell r="N592">
            <v>1.79</v>
          </cell>
          <cell r="O592">
            <v>1</v>
          </cell>
          <cell r="P592">
            <v>0.34739999999999999</v>
          </cell>
          <cell r="Q592">
            <v>0.34189999999999998</v>
          </cell>
          <cell r="S592" t="str">
            <v>A</v>
          </cell>
          <cell r="T592">
            <v>0.5111</v>
          </cell>
          <cell r="V592" t="str">
            <v>A</v>
          </cell>
          <cell r="W592">
            <v>0.59919999999999995</v>
          </cell>
          <cell r="X592">
            <v>0.50029999999999997</v>
          </cell>
          <cell r="Y592">
            <v>-1.0800000000000032E-2</v>
          </cell>
          <cell r="Z592">
            <v>-8.8099999999999956E-2</v>
          </cell>
          <cell r="AA592">
            <v>-0.14702937249666215</v>
          </cell>
        </row>
        <row r="593">
          <cell r="A593" t="str">
            <v>157</v>
          </cell>
          <cell r="B593" t="str">
            <v>DENTAL AND ORAL DISEASES WITH MCC</v>
          </cell>
          <cell r="C593">
            <v>14</v>
          </cell>
          <cell r="D593">
            <v>0</v>
          </cell>
          <cell r="E593">
            <v>44192.66</v>
          </cell>
          <cell r="F593">
            <v>24115.21</v>
          </cell>
          <cell r="G593">
            <v>5.14</v>
          </cell>
          <cell r="I593">
            <v>14</v>
          </cell>
          <cell r="J593">
            <v>44192.66</v>
          </cell>
          <cell r="K593">
            <v>24115.21</v>
          </cell>
          <cell r="L593">
            <v>5.14</v>
          </cell>
          <cell r="M593">
            <v>2.92</v>
          </cell>
          <cell r="N593">
            <v>4.28</v>
          </cell>
          <cell r="O593">
            <v>1</v>
          </cell>
          <cell r="P593">
            <v>1.0384</v>
          </cell>
          <cell r="Q593">
            <v>1.022</v>
          </cell>
          <cell r="S593" t="str">
            <v>A</v>
          </cell>
          <cell r="T593">
            <v>1.5277000000000001</v>
          </cell>
          <cell r="V593" t="str">
            <v>A</v>
          </cell>
          <cell r="W593">
            <v>1.7927</v>
          </cell>
          <cell r="X593">
            <v>1.4955000000000001</v>
          </cell>
          <cell r="Y593">
            <v>-3.2200000000000006E-2</v>
          </cell>
          <cell r="Z593">
            <v>-0.2649999999999999</v>
          </cell>
          <cell r="AA593">
            <v>-0.14782172142578229</v>
          </cell>
        </row>
        <row r="594">
          <cell r="A594" t="str">
            <v>117</v>
          </cell>
          <cell r="B594" t="str">
            <v>INTRAOCULAR PROCEDURES WITHOUT CC/MCC</v>
          </cell>
          <cell r="C594">
            <v>5</v>
          </cell>
          <cell r="D594">
            <v>0</v>
          </cell>
          <cell r="E594">
            <v>54143.33</v>
          </cell>
          <cell r="F594">
            <v>8780.0499999999993</v>
          </cell>
          <cell r="G594">
            <v>2.6</v>
          </cell>
          <cell r="I594">
            <v>5</v>
          </cell>
          <cell r="J594">
            <v>54143.33</v>
          </cell>
          <cell r="K594">
            <v>8780.0499999999993</v>
          </cell>
          <cell r="L594">
            <v>2.5</v>
          </cell>
          <cell r="M594">
            <v>1.36</v>
          </cell>
          <cell r="N594">
            <v>1.9</v>
          </cell>
          <cell r="O594">
            <v>0</v>
          </cell>
          <cell r="P594">
            <v>1.2723</v>
          </cell>
          <cell r="Q594">
            <v>0.72829999999999995</v>
          </cell>
          <cell r="S594" t="str">
            <v>MO</v>
          </cell>
          <cell r="T594">
            <v>1.0887</v>
          </cell>
          <cell r="V594" t="str">
            <v>M</v>
          </cell>
          <cell r="W594">
            <v>1.6713</v>
          </cell>
          <cell r="X594">
            <v>1.0657000000000001</v>
          </cell>
          <cell r="Y594">
            <v>-2.2999999999999909E-2</v>
          </cell>
          <cell r="Z594">
            <v>-0.58260000000000001</v>
          </cell>
          <cell r="AA594">
            <v>-0.34859091725004487</v>
          </cell>
        </row>
        <row r="595">
          <cell r="A595" t="str">
            <v>497</v>
          </cell>
          <cell r="B595" t="str">
            <v>LOCAL EXCISION AND REMOVAL OF INTERNAL FIXATION DEVICES EXCEPT HIP AND FEMUR WITHOUT CC/MCC</v>
          </cell>
          <cell r="C595">
            <v>7</v>
          </cell>
          <cell r="D595">
            <v>0</v>
          </cell>
          <cell r="E595">
            <v>40225.910000000003</v>
          </cell>
          <cell r="F595">
            <v>11991.2</v>
          </cell>
          <cell r="G595">
            <v>3.57</v>
          </cell>
          <cell r="I595">
            <v>7</v>
          </cell>
          <cell r="J595">
            <v>40225.910000000003</v>
          </cell>
          <cell r="K595">
            <v>11991.2</v>
          </cell>
          <cell r="L595">
            <v>1.6</v>
          </cell>
          <cell r="M595">
            <v>1.84</v>
          </cell>
          <cell r="N595">
            <v>1.4</v>
          </cell>
          <cell r="O595">
            <v>0</v>
          </cell>
          <cell r="P595">
            <v>0.94520000000000004</v>
          </cell>
          <cell r="Q595">
            <v>1.1529</v>
          </cell>
          <cell r="S595" t="str">
            <v>M</v>
          </cell>
          <cell r="T595">
            <v>1.7234</v>
          </cell>
          <cell r="V595" t="str">
            <v>A</v>
          </cell>
          <cell r="W595">
            <v>1.635</v>
          </cell>
          <cell r="X595">
            <v>1.6870000000000001</v>
          </cell>
          <cell r="Y595">
            <v>-3.6399999999999988E-2</v>
          </cell>
          <cell r="Z595">
            <v>8.8400000000000034E-2</v>
          </cell>
          <cell r="AA595">
            <v>5.4067278287461794E-2</v>
          </cell>
        </row>
        <row r="596">
          <cell r="A596" t="str">
            <v>084</v>
          </cell>
          <cell r="B596" t="str">
            <v>TRAUMATIC STUPOR AND COMA &gt;1 HOUR WITHOUT CC/MCC</v>
          </cell>
          <cell r="C596">
            <v>33</v>
          </cell>
          <cell r="D596">
            <v>1</v>
          </cell>
          <cell r="E596">
            <v>27335.83</v>
          </cell>
          <cell r="F596">
            <v>12296.99</v>
          </cell>
          <cell r="G596">
            <v>1.82</v>
          </cell>
          <cell r="I596">
            <v>31</v>
          </cell>
          <cell r="J596">
            <v>25598.43</v>
          </cell>
          <cell r="K596">
            <v>10535.42</v>
          </cell>
          <cell r="L596">
            <v>1.77</v>
          </cell>
          <cell r="M596">
            <v>1.04</v>
          </cell>
          <cell r="N596">
            <v>1.56</v>
          </cell>
          <cell r="O596">
            <v>1</v>
          </cell>
          <cell r="P596">
            <v>0.60150000000000003</v>
          </cell>
          <cell r="Q596">
            <v>0.59199999999999997</v>
          </cell>
          <cell r="S596" t="str">
            <v>A</v>
          </cell>
          <cell r="T596">
            <v>0.88490000000000002</v>
          </cell>
          <cell r="V596" t="str">
            <v>A</v>
          </cell>
          <cell r="W596">
            <v>1.0409999999999999</v>
          </cell>
          <cell r="X596">
            <v>0.86629999999999996</v>
          </cell>
          <cell r="Y596">
            <v>-1.8600000000000061E-2</v>
          </cell>
          <cell r="Z596">
            <v>-0.15609999999999991</v>
          </cell>
          <cell r="AA596">
            <v>-0.14995196926032653</v>
          </cell>
        </row>
        <row r="597">
          <cell r="A597" t="str">
            <v>242</v>
          </cell>
          <cell r="B597" t="str">
            <v>PERMANENT CARDIAC PACEMAKER IMPLANT WITH MCC</v>
          </cell>
          <cell r="C597">
            <v>17</v>
          </cell>
          <cell r="D597">
            <v>1</v>
          </cell>
          <cell r="E597">
            <v>104536.85</v>
          </cell>
          <cell r="F597">
            <v>51934.17</v>
          </cell>
          <cell r="G597">
            <v>7.06</v>
          </cell>
          <cell r="I597">
            <v>16</v>
          </cell>
          <cell r="J597">
            <v>95253.81</v>
          </cell>
          <cell r="K597">
            <v>37426.69</v>
          </cell>
          <cell r="L597">
            <v>6.75</v>
          </cell>
          <cell r="M597">
            <v>8.23</v>
          </cell>
          <cell r="N597">
            <v>4.5999999999999996</v>
          </cell>
          <cell r="O597">
            <v>1</v>
          </cell>
          <cell r="P597">
            <v>2.2383000000000002</v>
          </cell>
          <cell r="Q597">
            <v>2.2029999999999998</v>
          </cell>
          <cell r="S597" t="str">
            <v>A</v>
          </cell>
          <cell r="T597">
            <v>3.2930000000000001</v>
          </cell>
          <cell r="V597" t="str">
            <v>A</v>
          </cell>
          <cell r="W597">
            <v>3.8744999999999998</v>
          </cell>
          <cell r="X597">
            <v>3.2235999999999998</v>
          </cell>
          <cell r="Y597">
            <v>-6.940000000000035E-2</v>
          </cell>
          <cell r="Z597">
            <v>-0.58149999999999968</v>
          </cell>
          <cell r="AA597">
            <v>-0.15008388179119878</v>
          </cell>
        </row>
        <row r="598">
          <cell r="A598" t="str">
            <v>408</v>
          </cell>
          <cell r="B598" t="str">
            <v>BILIARY TRACT PROCEDURES EXCEPT ONLY CHOLECYSTECTOMY WITH OR WITHOUT C.D.E. WITH MCC</v>
          </cell>
          <cell r="C598">
            <v>3</v>
          </cell>
          <cell r="D598">
            <v>0</v>
          </cell>
          <cell r="E598">
            <v>77919.929999999993</v>
          </cell>
          <cell r="F598">
            <v>25187.84</v>
          </cell>
          <cell r="G598">
            <v>4.67</v>
          </cell>
          <cell r="I598">
            <v>3</v>
          </cell>
          <cell r="J598">
            <v>77919.929999999993</v>
          </cell>
          <cell r="K598">
            <v>25187.84</v>
          </cell>
          <cell r="L598">
            <v>9.3000000000000007</v>
          </cell>
          <cell r="M598">
            <v>1.7</v>
          </cell>
          <cell r="N598">
            <v>6.8</v>
          </cell>
          <cell r="O598">
            <v>0</v>
          </cell>
          <cell r="P598">
            <v>1.831</v>
          </cell>
          <cell r="Q598">
            <v>3.2696000000000001</v>
          </cell>
          <cell r="S598" t="str">
            <v>M</v>
          </cell>
          <cell r="T598">
            <v>4.8874000000000004</v>
          </cell>
          <cell r="V598" t="str">
            <v>M</v>
          </cell>
          <cell r="W598">
            <v>5.4931000000000001</v>
          </cell>
          <cell r="X598">
            <v>4.7843999999999998</v>
          </cell>
          <cell r="Y598">
            <v>-0.10300000000000065</v>
          </cell>
          <cell r="Z598">
            <v>-0.60569999999999968</v>
          </cell>
          <cell r="AA598">
            <v>-0.1102656059419999</v>
          </cell>
        </row>
        <row r="599">
          <cell r="A599" t="str">
            <v>348</v>
          </cell>
          <cell r="B599" t="str">
            <v>ANAL AND STOMAL PROCEDURES WITH CC</v>
          </cell>
          <cell r="C599">
            <v>17</v>
          </cell>
          <cell r="D599">
            <v>0</v>
          </cell>
          <cell r="E599">
            <v>54488.34</v>
          </cell>
          <cell r="F599">
            <v>56862.47</v>
          </cell>
          <cell r="G599">
            <v>4.47</v>
          </cell>
          <cell r="I599">
            <v>16</v>
          </cell>
          <cell r="J599">
            <v>41327.53</v>
          </cell>
          <cell r="K599">
            <v>22156.34</v>
          </cell>
          <cell r="L599">
            <v>3.75</v>
          </cell>
          <cell r="M599">
            <v>2.2799999999999998</v>
          </cell>
          <cell r="N599">
            <v>3.21</v>
          </cell>
          <cell r="O599">
            <v>1</v>
          </cell>
          <cell r="P599">
            <v>0.97109999999999996</v>
          </cell>
          <cell r="Q599">
            <v>0.95579999999999998</v>
          </cell>
          <cell r="S599" t="str">
            <v>A</v>
          </cell>
          <cell r="T599">
            <v>1.4287000000000001</v>
          </cell>
          <cell r="V599" t="str">
            <v>A</v>
          </cell>
          <cell r="W599">
            <v>1.6846000000000001</v>
          </cell>
          <cell r="X599">
            <v>1.3986000000000001</v>
          </cell>
          <cell r="Y599">
            <v>-3.0100000000000016E-2</v>
          </cell>
          <cell r="Z599">
            <v>-0.25590000000000002</v>
          </cell>
          <cell r="AA599">
            <v>-0.15190549685385255</v>
          </cell>
        </row>
        <row r="600">
          <cell r="A600" t="str">
            <v>436</v>
          </cell>
          <cell r="B600" t="str">
            <v>MALIGNANCY OF HEPATOBILIARY SYSTEM OR PANCREAS WITH CC</v>
          </cell>
          <cell r="C600">
            <v>36</v>
          </cell>
          <cell r="D600">
            <v>1</v>
          </cell>
          <cell r="E600">
            <v>40753.83</v>
          </cell>
          <cell r="F600">
            <v>29034.41</v>
          </cell>
          <cell r="G600">
            <v>4.78</v>
          </cell>
          <cell r="I600">
            <v>34</v>
          </cell>
          <cell r="J600">
            <v>35307.69</v>
          </cell>
          <cell r="K600">
            <v>18588.5</v>
          </cell>
          <cell r="L600">
            <v>4.12</v>
          </cell>
          <cell r="M600">
            <v>3.42</v>
          </cell>
          <cell r="N600">
            <v>3.1</v>
          </cell>
          <cell r="O600">
            <v>1</v>
          </cell>
          <cell r="P600">
            <v>0.82969999999999999</v>
          </cell>
          <cell r="Q600">
            <v>0.82869999999999999</v>
          </cell>
          <cell r="S600" t="str">
            <v>AO</v>
          </cell>
          <cell r="T600">
            <v>1.2386999999999999</v>
          </cell>
          <cell r="V600" t="str">
            <v>A</v>
          </cell>
          <cell r="W600">
            <v>1.4407000000000001</v>
          </cell>
          <cell r="X600">
            <v>1.2125999999999999</v>
          </cell>
          <cell r="Y600">
            <v>-2.6100000000000012E-2</v>
          </cell>
          <cell r="Z600">
            <v>-0.20200000000000018</v>
          </cell>
          <cell r="AA600">
            <v>-0.14020962032345399</v>
          </cell>
        </row>
        <row r="601">
          <cell r="A601" t="str">
            <v>843</v>
          </cell>
          <cell r="B601" t="str">
            <v>OTHER MYELOPROLIFERATIVE DISORDERS OR POORLY DIFFERENTIATED NEOPLASTIC DIAGNOSES WITH MCC</v>
          </cell>
          <cell r="C601">
            <v>11</v>
          </cell>
          <cell r="D601">
            <v>0</v>
          </cell>
          <cell r="E601">
            <v>79232.539999999994</v>
          </cell>
          <cell r="F601">
            <v>78058.03</v>
          </cell>
          <cell r="G601">
            <v>10.64</v>
          </cell>
          <cell r="I601">
            <v>10</v>
          </cell>
          <cell r="J601">
            <v>55363.18</v>
          </cell>
          <cell r="K601">
            <v>20860.3</v>
          </cell>
          <cell r="L601">
            <v>6</v>
          </cell>
          <cell r="M601">
            <v>2.5299999999999998</v>
          </cell>
          <cell r="N601">
            <v>5.54</v>
          </cell>
          <cell r="O601">
            <v>1</v>
          </cell>
          <cell r="P601">
            <v>1.3008999999999999</v>
          </cell>
          <cell r="Q601">
            <v>1.5556000000000001</v>
          </cell>
          <cell r="S601" t="str">
            <v>AO</v>
          </cell>
          <cell r="T601">
            <v>2.3252999999999999</v>
          </cell>
          <cell r="V601" t="str">
            <v>M</v>
          </cell>
          <cell r="W601">
            <v>3.0731000000000002</v>
          </cell>
          <cell r="X601">
            <v>2.2763</v>
          </cell>
          <cell r="Y601">
            <v>-4.8999999999999932E-2</v>
          </cell>
          <cell r="Z601">
            <v>-0.74780000000000024</v>
          </cell>
          <cell r="AA601">
            <v>-0.24333734665321669</v>
          </cell>
        </row>
        <row r="602">
          <cell r="A602" t="str">
            <v>288</v>
          </cell>
          <cell r="B602" t="str">
            <v>ACUTE AND SUBACUTE ENDOCARDITIS WITH MCC</v>
          </cell>
          <cell r="C602">
            <v>19</v>
          </cell>
          <cell r="D602">
            <v>14</v>
          </cell>
          <cell r="E602">
            <v>76012.13</v>
          </cell>
          <cell r="F602">
            <v>58831.78</v>
          </cell>
          <cell r="G602">
            <v>14.53</v>
          </cell>
          <cell r="I602">
            <v>18</v>
          </cell>
          <cell r="J602">
            <v>68231.070000000007</v>
          </cell>
          <cell r="K602">
            <v>50031.15</v>
          </cell>
          <cell r="L602">
            <v>13.22</v>
          </cell>
          <cell r="M602">
            <v>11.06</v>
          </cell>
          <cell r="N602">
            <v>8.27</v>
          </cell>
          <cell r="O602">
            <v>1</v>
          </cell>
          <cell r="P602">
            <v>1.6032999999999999</v>
          </cell>
          <cell r="Q602">
            <v>1.5780000000000001</v>
          </cell>
          <cell r="S602" t="str">
            <v>A</v>
          </cell>
          <cell r="T602">
            <v>2.3588</v>
          </cell>
          <cell r="V602" t="str">
            <v>A</v>
          </cell>
          <cell r="W602">
            <v>2.7886000000000002</v>
          </cell>
          <cell r="X602">
            <v>2.3090999999999999</v>
          </cell>
          <cell r="Y602">
            <v>-4.9700000000000077E-2</v>
          </cell>
          <cell r="Z602">
            <v>-0.42980000000000018</v>
          </cell>
          <cell r="AA602">
            <v>-0.1541275191852543</v>
          </cell>
        </row>
        <row r="603">
          <cell r="A603" t="str">
            <v>674</v>
          </cell>
          <cell r="B603" t="str">
            <v>OTHER KIDNEY AND URINARY TRACT PROCEDURES WITH CC</v>
          </cell>
          <cell r="C603">
            <v>55</v>
          </cell>
          <cell r="D603">
            <v>0</v>
          </cell>
          <cell r="E603">
            <v>57728.76</v>
          </cell>
          <cell r="F603">
            <v>25285.58</v>
          </cell>
          <cell r="G603">
            <v>6.2</v>
          </cell>
          <cell r="I603">
            <v>54</v>
          </cell>
          <cell r="J603">
            <v>56128.26</v>
          </cell>
          <cell r="K603">
            <v>22590.1</v>
          </cell>
          <cell r="L603">
            <v>6.26</v>
          </cell>
          <cell r="M603">
            <v>3.63</v>
          </cell>
          <cell r="N603">
            <v>5.34</v>
          </cell>
          <cell r="O603">
            <v>1</v>
          </cell>
          <cell r="P603">
            <v>1.3189</v>
          </cell>
          <cell r="Q603">
            <v>1.3741000000000001</v>
          </cell>
          <cell r="S603" t="str">
            <v>AP</v>
          </cell>
          <cell r="T603">
            <v>2.0539999999999998</v>
          </cell>
          <cell r="V603" t="str">
            <v>AP</v>
          </cell>
          <cell r="W603">
            <v>2.3818000000000001</v>
          </cell>
          <cell r="X603">
            <v>2.0106999999999999</v>
          </cell>
          <cell r="Y603">
            <v>-4.3299999999999894E-2</v>
          </cell>
          <cell r="Z603">
            <v>-0.32780000000000031</v>
          </cell>
          <cell r="AA603">
            <v>-0.13762700478629619</v>
          </cell>
        </row>
        <row r="604">
          <cell r="A604" t="str">
            <v>499</v>
          </cell>
          <cell r="B604" t="str">
            <v>LOCAL EXCISION AND REMOVAL OF INTERNAL FIXATION DEVICES OF HIP AND FEMUR WITHOUT CC/MCC</v>
          </cell>
          <cell r="C604">
            <v>22</v>
          </cell>
          <cell r="D604">
            <v>0</v>
          </cell>
          <cell r="E604">
            <v>68230.080000000002</v>
          </cell>
          <cell r="F604">
            <v>43133.11</v>
          </cell>
          <cell r="G604">
            <v>2.64</v>
          </cell>
          <cell r="I604">
            <v>21</v>
          </cell>
          <cell r="J604">
            <v>61938.07</v>
          </cell>
          <cell r="K604">
            <v>32834.31</v>
          </cell>
          <cell r="L604">
            <v>2.48</v>
          </cell>
          <cell r="M604">
            <v>2.08</v>
          </cell>
          <cell r="N604">
            <v>1.95</v>
          </cell>
          <cell r="O604">
            <v>1</v>
          </cell>
          <cell r="P604">
            <v>1.4554</v>
          </cell>
          <cell r="Q604">
            <v>1.4323999999999999</v>
          </cell>
          <cell r="S604" t="str">
            <v>A</v>
          </cell>
          <cell r="T604">
            <v>2.1412</v>
          </cell>
          <cell r="V604" t="str">
            <v>A</v>
          </cell>
          <cell r="W604">
            <v>2.5375000000000001</v>
          </cell>
          <cell r="X604">
            <v>2.0960000000000001</v>
          </cell>
          <cell r="Y604">
            <v>-4.5199999999999907E-2</v>
          </cell>
          <cell r="Z604">
            <v>-0.3963000000000001</v>
          </cell>
          <cell r="AA604">
            <v>-0.15617733990147786</v>
          </cell>
        </row>
        <row r="605">
          <cell r="A605" t="str">
            <v>830</v>
          </cell>
          <cell r="B605" t="str">
            <v>MYELOPROLIFERATIVE DISORDERS OR POORLY DIFFERENTIATED NEOPLASMS WITH OTHER PROCEDURES WITHOUT CC/MCC</v>
          </cell>
          <cell r="C605">
            <v>10</v>
          </cell>
          <cell r="D605">
            <v>0</v>
          </cell>
          <cell r="E605">
            <v>61341.11</v>
          </cell>
          <cell r="F605">
            <v>36249.15</v>
          </cell>
          <cell r="G605">
            <v>2.7</v>
          </cell>
          <cell r="I605">
            <v>10</v>
          </cell>
          <cell r="J605">
            <v>61341.11</v>
          </cell>
          <cell r="K605">
            <v>36249.15</v>
          </cell>
          <cell r="L605">
            <v>2.7</v>
          </cell>
          <cell r="M605">
            <v>2.93</v>
          </cell>
          <cell r="N605">
            <v>1.87</v>
          </cell>
          <cell r="O605">
            <v>1</v>
          </cell>
          <cell r="P605">
            <v>1.4414</v>
          </cell>
          <cell r="Q605">
            <v>1.4187000000000001</v>
          </cell>
          <cell r="S605" t="str">
            <v>A</v>
          </cell>
          <cell r="T605">
            <v>2.1206999999999998</v>
          </cell>
          <cell r="V605" t="str">
            <v>M</v>
          </cell>
          <cell r="W605">
            <v>2.3184999999999998</v>
          </cell>
          <cell r="X605">
            <v>2.0760000000000001</v>
          </cell>
          <cell r="Y605">
            <v>-4.469999999999974E-2</v>
          </cell>
          <cell r="Z605">
            <v>-0.19779999999999998</v>
          </cell>
          <cell r="AA605">
            <v>-8.5313780461505284E-2</v>
          </cell>
        </row>
        <row r="606">
          <cell r="A606" t="str">
            <v>969</v>
          </cell>
          <cell r="B606" t="str">
            <v>HIV WITH EXTENSIVE O.R. PROCEDURES WITH MCC</v>
          </cell>
          <cell r="C606">
            <v>8</v>
          </cell>
          <cell r="D606">
            <v>1</v>
          </cell>
          <cell r="E606">
            <v>183907.11</v>
          </cell>
          <cell r="F606">
            <v>112271.88</v>
          </cell>
          <cell r="G606">
            <v>19.75</v>
          </cell>
          <cell r="I606">
            <v>7</v>
          </cell>
          <cell r="J606">
            <v>149807.22</v>
          </cell>
          <cell r="K606">
            <v>71437.16</v>
          </cell>
          <cell r="L606">
            <v>16.600000000000001</v>
          </cell>
          <cell r="M606">
            <v>6.13</v>
          </cell>
          <cell r="N606">
            <v>12.2</v>
          </cell>
          <cell r="O606">
            <v>0</v>
          </cell>
          <cell r="P606">
            <v>3.5202</v>
          </cell>
          <cell r="Q606">
            <v>7.0612000000000004</v>
          </cell>
          <cell r="S606" t="str">
            <v>M</v>
          </cell>
          <cell r="T606">
            <v>10.555099999999999</v>
          </cell>
          <cell r="V606" t="str">
            <v>M</v>
          </cell>
          <cell r="W606">
            <v>9.4303000000000008</v>
          </cell>
          <cell r="X606">
            <v>10.332700000000001</v>
          </cell>
          <cell r="Y606">
            <v>-0.2223999999999986</v>
          </cell>
          <cell r="Z606">
            <v>1.1247999999999987</v>
          </cell>
          <cell r="AA606">
            <v>0.11927510259482717</v>
          </cell>
        </row>
        <row r="607">
          <cell r="A607" t="str">
            <v>513</v>
          </cell>
          <cell r="B607" t="str">
            <v>HAND OR WRIST PROCEDURES, EXCEPT MAJOR THUMB OR JOINT PROCEDURES WITH CC/MCC</v>
          </cell>
          <cell r="C607">
            <v>43</v>
          </cell>
          <cell r="D607">
            <v>1</v>
          </cell>
          <cell r="E607">
            <v>48344.74</v>
          </cell>
          <cell r="F607">
            <v>31700.02</v>
          </cell>
          <cell r="G607">
            <v>5.47</v>
          </cell>
          <cell r="I607">
            <v>40</v>
          </cell>
          <cell r="J607">
            <v>41016.800000000003</v>
          </cell>
          <cell r="K607">
            <v>16497.16</v>
          </cell>
          <cell r="L607">
            <v>3.93</v>
          </cell>
          <cell r="M607">
            <v>2.69</v>
          </cell>
          <cell r="N607">
            <v>3.17</v>
          </cell>
          <cell r="O607">
            <v>1</v>
          </cell>
          <cell r="P607">
            <v>0.96379999999999999</v>
          </cell>
          <cell r="Q607">
            <v>0.9486</v>
          </cell>
          <cell r="S607" t="str">
            <v>A</v>
          </cell>
          <cell r="T607">
            <v>1.4179999999999999</v>
          </cell>
          <cell r="V607" t="str">
            <v>A</v>
          </cell>
          <cell r="W607">
            <v>1.6904999999999999</v>
          </cell>
          <cell r="X607">
            <v>1.3880999999999999</v>
          </cell>
          <cell r="Y607">
            <v>-2.9900000000000038E-2</v>
          </cell>
          <cell r="Z607">
            <v>-0.27249999999999996</v>
          </cell>
          <cell r="AA607">
            <v>-0.16119491274770778</v>
          </cell>
        </row>
        <row r="608">
          <cell r="A608" t="str">
            <v>564</v>
          </cell>
          <cell r="B608" t="str">
            <v>OTHER MUSCULOSKELETAL SYSTEM AND CONNECTIVE TISSUE DIAGNOSES WITH MCC</v>
          </cell>
          <cell r="C608">
            <v>24</v>
          </cell>
          <cell r="D608">
            <v>2</v>
          </cell>
          <cell r="E608">
            <v>56778.720000000001</v>
          </cell>
          <cell r="F608">
            <v>48743.18</v>
          </cell>
          <cell r="G608">
            <v>7.96</v>
          </cell>
          <cell r="I608">
            <v>23</v>
          </cell>
          <cell r="J608">
            <v>49820.58</v>
          </cell>
          <cell r="K608">
            <v>36293.550000000003</v>
          </cell>
          <cell r="L608">
            <v>7.04</v>
          </cell>
          <cell r="M608">
            <v>8.2100000000000009</v>
          </cell>
          <cell r="N608">
            <v>5.09</v>
          </cell>
          <cell r="O608">
            <v>1</v>
          </cell>
          <cell r="P608">
            <v>1.1707000000000001</v>
          </cell>
          <cell r="Q608">
            <v>1.1521999999999999</v>
          </cell>
          <cell r="S608" t="str">
            <v>A</v>
          </cell>
          <cell r="T608">
            <v>1.7222999999999999</v>
          </cell>
          <cell r="V608" t="str">
            <v>A</v>
          </cell>
          <cell r="W608">
            <v>2.0577000000000001</v>
          </cell>
          <cell r="X608">
            <v>1.6859999999999999</v>
          </cell>
          <cell r="Y608">
            <v>-3.6299999999999999E-2</v>
          </cell>
          <cell r="Z608">
            <v>-0.33540000000000014</v>
          </cell>
          <cell r="AA608">
            <v>-0.16299752150459257</v>
          </cell>
        </row>
        <row r="609">
          <cell r="A609" t="str">
            <v>215</v>
          </cell>
          <cell r="B609" t="str">
            <v>OTHER HEART ASSIST SYSTEM IMPLANT</v>
          </cell>
          <cell r="C609">
            <v>17</v>
          </cell>
          <cell r="D609">
            <v>7</v>
          </cell>
          <cell r="E609">
            <v>365329.03</v>
          </cell>
          <cell r="F609">
            <v>164403.85999999999</v>
          </cell>
          <cell r="G609">
            <v>11.76</v>
          </cell>
          <cell r="I609">
            <v>16</v>
          </cell>
          <cell r="J609">
            <v>343484.67</v>
          </cell>
          <cell r="K609">
            <v>143547.65</v>
          </cell>
          <cell r="L609">
            <v>10.69</v>
          </cell>
          <cell r="M609">
            <v>6.53</v>
          </cell>
          <cell r="N609">
            <v>8.24</v>
          </cell>
          <cell r="O609">
            <v>1</v>
          </cell>
          <cell r="P609">
            <v>8.0713000000000008</v>
          </cell>
          <cell r="Q609">
            <v>7.944</v>
          </cell>
          <cell r="S609" t="str">
            <v>A</v>
          </cell>
          <cell r="T609">
            <v>11.874700000000001</v>
          </cell>
          <cell r="V609" t="str">
            <v>A</v>
          </cell>
          <cell r="W609">
            <v>13.665800000000001</v>
          </cell>
          <cell r="X609">
            <v>11.624499999999999</v>
          </cell>
          <cell r="Y609">
            <v>-0.25020000000000131</v>
          </cell>
          <cell r="Z609">
            <v>-1.7911000000000001</v>
          </cell>
          <cell r="AA609">
            <v>-0.13106440896251959</v>
          </cell>
        </row>
        <row r="610">
          <cell r="A610" t="str">
            <v>096</v>
          </cell>
          <cell r="B610" t="str">
            <v>BACTERIAL AND TUBERCULOUS INFECTIONS OF NERVOUS SYSTEM WITHOUT CC/MCC</v>
          </cell>
          <cell r="C610">
            <v>5</v>
          </cell>
          <cell r="D610">
            <v>5</v>
          </cell>
          <cell r="E610">
            <v>60722.879999999997</v>
          </cell>
          <cell r="F610">
            <v>25782.83</v>
          </cell>
          <cell r="G610">
            <v>5</v>
          </cell>
          <cell r="I610">
            <v>5</v>
          </cell>
          <cell r="J610">
            <v>60722.879999999997</v>
          </cell>
          <cell r="K610">
            <v>25782.83</v>
          </cell>
          <cell r="L610">
            <v>5.2</v>
          </cell>
          <cell r="M610">
            <v>2.61</v>
          </cell>
          <cell r="N610">
            <v>4.5</v>
          </cell>
          <cell r="O610">
            <v>0</v>
          </cell>
          <cell r="P610">
            <v>1.4269000000000001</v>
          </cell>
          <cell r="Q610">
            <v>0.96889999999999998</v>
          </cell>
          <cell r="S610" t="str">
            <v>MT</v>
          </cell>
          <cell r="T610">
            <v>1.4482999999999999</v>
          </cell>
          <cell r="V610" t="str">
            <v>MT</v>
          </cell>
          <cell r="W610">
            <v>1.7403</v>
          </cell>
          <cell r="X610">
            <v>1.4177999999999999</v>
          </cell>
          <cell r="Y610">
            <v>-3.0499999999999972E-2</v>
          </cell>
          <cell r="Z610">
            <v>-0.29200000000000004</v>
          </cell>
          <cell r="AA610">
            <v>-0.16778716313279321</v>
          </cell>
        </row>
        <row r="611">
          <cell r="A611" t="str">
            <v>145</v>
          </cell>
          <cell r="B611" t="str">
            <v>OTHER EAR, NOSE, MOUTH AND THROAT O.R. PROCEDURES WITHOUT CC/MCC</v>
          </cell>
          <cell r="C611">
            <v>32</v>
          </cell>
          <cell r="D611">
            <v>1</v>
          </cell>
          <cell r="E611">
            <v>37072.78</v>
          </cell>
          <cell r="F611">
            <v>30510.47</v>
          </cell>
          <cell r="G611">
            <v>2.13</v>
          </cell>
          <cell r="I611">
            <v>30</v>
          </cell>
          <cell r="J611">
            <v>30016.560000000001</v>
          </cell>
          <cell r="K611">
            <v>13987.91</v>
          </cell>
          <cell r="L611">
            <v>1.8</v>
          </cell>
          <cell r="M611">
            <v>0.95</v>
          </cell>
          <cell r="N611">
            <v>1.6</v>
          </cell>
          <cell r="O611">
            <v>1</v>
          </cell>
          <cell r="P611">
            <v>0.70530000000000004</v>
          </cell>
          <cell r="Q611">
            <v>0.69420000000000004</v>
          </cell>
          <cell r="S611" t="str">
            <v>A</v>
          </cell>
          <cell r="T611">
            <v>1.0377000000000001</v>
          </cell>
          <cell r="V611" t="str">
            <v>A</v>
          </cell>
          <cell r="W611">
            <v>1.2442</v>
          </cell>
          <cell r="X611">
            <v>1.0158</v>
          </cell>
          <cell r="Y611">
            <v>-2.1900000000000031E-2</v>
          </cell>
          <cell r="Z611">
            <v>-0.20649999999999991</v>
          </cell>
          <cell r="AA611">
            <v>-0.16597010126989223</v>
          </cell>
        </row>
        <row r="612">
          <cell r="A612" t="str">
            <v>184</v>
          </cell>
          <cell r="B612" t="str">
            <v>MAJOR CHEST TRAUMA WITH CC</v>
          </cell>
          <cell r="C612">
            <v>46</v>
          </cell>
          <cell r="D612">
            <v>1</v>
          </cell>
          <cell r="E612">
            <v>32551.62</v>
          </cell>
          <cell r="F612">
            <v>16290.81</v>
          </cell>
          <cell r="G612">
            <v>3.26</v>
          </cell>
          <cell r="I612">
            <v>44</v>
          </cell>
          <cell r="J612">
            <v>29894.65</v>
          </cell>
          <cell r="K612">
            <v>9875.6299999999992</v>
          </cell>
          <cell r="L612">
            <v>2.95</v>
          </cell>
          <cell r="M612">
            <v>1.57</v>
          </cell>
          <cell r="N612">
            <v>2.57</v>
          </cell>
          <cell r="O612">
            <v>1</v>
          </cell>
          <cell r="P612">
            <v>0.70250000000000001</v>
          </cell>
          <cell r="Q612">
            <v>0.71950000000000003</v>
          </cell>
          <cell r="S612" t="str">
            <v>AP</v>
          </cell>
          <cell r="T612">
            <v>1.0754999999999999</v>
          </cell>
          <cell r="V612" t="str">
            <v>AO</v>
          </cell>
          <cell r="W612">
            <v>1.2904</v>
          </cell>
          <cell r="X612">
            <v>1.0528</v>
          </cell>
          <cell r="Y612">
            <v>-2.2699999999999942E-2</v>
          </cell>
          <cell r="Z612">
            <v>-0.21490000000000009</v>
          </cell>
          <cell r="AA612">
            <v>-0.1665375077495351</v>
          </cell>
        </row>
        <row r="613">
          <cell r="A613" t="str">
            <v>083</v>
          </cell>
          <cell r="B613" t="str">
            <v>TRAUMATIC STUPOR AND COMA &gt;1 HOUR WITH CC</v>
          </cell>
          <cell r="C613">
            <v>38</v>
          </cell>
          <cell r="D613">
            <v>2</v>
          </cell>
          <cell r="E613">
            <v>40684.400000000001</v>
          </cell>
          <cell r="F613">
            <v>21577.83</v>
          </cell>
          <cell r="G613">
            <v>3.74</v>
          </cell>
          <cell r="I613">
            <v>37</v>
          </cell>
          <cell r="J613">
            <v>39477.07</v>
          </cell>
          <cell r="K613">
            <v>20562.02</v>
          </cell>
          <cell r="L613">
            <v>3.51</v>
          </cell>
          <cell r="M613">
            <v>3.01</v>
          </cell>
          <cell r="N613">
            <v>2.48</v>
          </cell>
          <cell r="O613">
            <v>1</v>
          </cell>
          <cell r="P613">
            <v>0.92759999999999998</v>
          </cell>
          <cell r="Q613">
            <v>0.91300000000000003</v>
          </cell>
          <cell r="S613" t="str">
            <v>A</v>
          </cell>
          <cell r="T613">
            <v>1.3648</v>
          </cell>
          <cell r="V613" t="str">
            <v>A</v>
          </cell>
          <cell r="W613">
            <v>1.6362000000000001</v>
          </cell>
          <cell r="X613">
            <v>1.3360000000000001</v>
          </cell>
          <cell r="Y613">
            <v>-2.8799999999999937E-2</v>
          </cell>
          <cell r="Z613">
            <v>-0.27140000000000009</v>
          </cell>
          <cell r="AA613">
            <v>-0.16587214276983259</v>
          </cell>
        </row>
        <row r="614">
          <cell r="A614" t="str">
            <v>102</v>
          </cell>
          <cell r="B614" t="str">
            <v>HEADACHES WITH MCC</v>
          </cell>
          <cell r="C614">
            <v>10</v>
          </cell>
          <cell r="D614">
            <v>1</v>
          </cell>
          <cell r="E614">
            <v>44214.61</v>
          </cell>
          <cell r="F614">
            <v>16768.490000000002</v>
          </cell>
          <cell r="G614">
            <v>4.9000000000000004</v>
          </cell>
          <cell r="I614">
            <v>9</v>
          </cell>
          <cell r="J614">
            <v>40445.53</v>
          </cell>
          <cell r="K614">
            <v>13052.4</v>
          </cell>
          <cell r="L614">
            <v>4.0999999999999996</v>
          </cell>
          <cell r="M614">
            <v>2.11</v>
          </cell>
          <cell r="N614">
            <v>2.9</v>
          </cell>
          <cell r="O614">
            <v>0</v>
          </cell>
          <cell r="P614">
            <v>0.95040000000000002</v>
          </cell>
          <cell r="Q614">
            <v>1.1023000000000001</v>
          </cell>
          <cell r="S614" t="str">
            <v>M</v>
          </cell>
          <cell r="T614">
            <v>1.6476999999999999</v>
          </cell>
          <cell r="V614" t="str">
            <v>A</v>
          </cell>
          <cell r="W614">
            <v>1.6821999999999999</v>
          </cell>
          <cell r="X614">
            <v>1.613</v>
          </cell>
          <cell r="Y614">
            <v>-3.4699999999999953E-2</v>
          </cell>
          <cell r="Z614">
            <v>-3.4499999999999975E-2</v>
          </cell>
          <cell r="AA614">
            <v>-2.0508857448579228E-2</v>
          </cell>
        </row>
        <row r="615">
          <cell r="A615" t="str">
            <v>670</v>
          </cell>
          <cell r="B615" t="str">
            <v>TRANSURETHRAL PROCEDURES WITHOUT CC/MCC</v>
          </cell>
          <cell r="C615">
            <v>6</v>
          </cell>
          <cell r="D615">
            <v>0</v>
          </cell>
          <cell r="E615">
            <v>34255.980000000003</v>
          </cell>
          <cell r="F615">
            <v>13441.66</v>
          </cell>
          <cell r="G615">
            <v>1.83</v>
          </cell>
          <cell r="I615">
            <v>6</v>
          </cell>
          <cell r="J615">
            <v>34255.980000000003</v>
          </cell>
          <cell r="K615">
            <v>13441.66</v>
          </cell>
          <cell r="L615">
            <v>2.6</v>
          </cell>
          <cell r="M615">
            <v>0.69</v>
          </cell>
          <cell r="N615">
            <v>2.1</v>
          </cell>
          <cell r="O615">
            <v>0</v>
          </cell>
          <cell r="P615">
            <v>0.80500000000000005</v>
          </cell>
          <cell r="Q615">
            <v>1.0139</v>
          </cell>
          <cell r="S615" t="str">
            <v>M</v>
          </cell>
          <cell r="T615">
            <v>1.5156000000000001</v>
          </cell>
          <cell r="V615" t="str">
            <v>M</v>
          </cell>
          <cell r="W615">
            <v>1.5055000000000001</v>
          </cell>
          <cell r="X615">
            <v>1.4836</v>
          </cell>
          <cell r="Y615">
            <v>-3.2000000000000028E-2</v>
          </cell>
          <cell r="Z615">
            <v>1.0099999999999998E-2</v>
          </cell>
          <cell r="AA615">
            <v>6.7087346396545984E-3</v>
          </cell>
        </row>
        <row r="616">
          <cell r="A616" t="str">
            <v>034</v>
          </cell>
          <cell r="B616" t="str">
            <v>CAROTID ARTERY STENT PROCEDURES WITH MCC</v>
          </cell>
          <cell r="C616">
            <v>13</v>
          </cell>
          <cell r="D616">
            <v>1</v>
          </cell>
          <cell r="E616">
            <v>90495.58</v>
          </cell>
          <cell r="F616">
            <v>24872.03</v>
          </cell>
          <cell r="G616">
            <v>5.23</v>
          </cell>
          <cell r="I616">
            <v>12</v>
          </cell>
          <cell r="J616">
            <v>85104.16</v>
          </cell>
          <cell r="K616">
            <v>17096.55</v>
          </cell>
          <cell r="L616">
            <v>4.58</v>
          </cell>
          <cell r="M616">
            <v>3.2</v>
          </cell>
          <cell r="N616">
            <v>3.54</v>
          </cell>
          <cell r="O616">
            <v>1</v>
          </cell>
          <cell r="P616">
            <v>1.9998</v>
          </cell>
          <cell r="Q616">
            <v>1.9682999999999999</v>
          </cell>
          <cell r="S616" t="str">
            <v>A</v>
          </cell>
          <cell r="T616">
            <v>2.9422000000000001</v>
          </cell>
          <cell r="V616" t="str">
            <v>A</v>
          </cell>
          <cell r="W616">
            <v>3.5478999999999998</v>
          </cell>
          <cell r="X616">
            <v>2.8801999999999999</v>
          </cell>
          <cell r="Y616">
            <v>-6.2000000000000277E-2</v>
          </cell>
          <cell r="Z616">
            <v>-0.60569999999999968</v>
          </cell>
          <cell r="AA616">
            <v>-0.1707207080244651</v>
          </cell>
        </row>
        <row r="617">
          <cell r="A617" t="str">
            <v>977</v>
          </cell>
          <cell r="B617" t="str">
            <v>HIV WITH OR WITHOUT OTHER RELATED CONDITION</v>
          </cell>
          <cell r="C617">
            <v>15</v>
          </cell>
          <cell r="D617">
            <v>2</v>
          </cell>
          <cell r="E617">
            <v>32824.85</v>
          </cell>
          <cell r="F617">
            <v>12857.14</v>
          </cell>
          <cell r="G617">
            <v>4.07</v>
          </cell>
          <cell r="I617">
            <v>14</v>
          </cell>
          <cell r="J617">
            <v>30980.16</v>
          </cell>
          <cell r="K617">
            <v>11228.12</v>
          </cell>
          <cell r="L617">
            <v>3.57</v>
          </cell>
          <cell r="M617">
            <v>1.55</v>
          </cell>
          <cell r="N617">
            <v>3.22</v>
          </cell>
          <cell r="O617">
            <v>1</v>
          </cell>
          <cell r="P617">
            <v>0.72799999999999998</v>
          </cell>
          <cell r="Q617">
            <v>0.71650000000000003</v>
          </cell>
          <cell r="S617" t="str">
            <v>A</v>
          </cell>
          <cell r="T617">
            <v>1.071</v>
          </cell>
          <cell r="V617" t="str">
            <v>A</v>
          </cell>
          <cell r="W617">
            <v>1.2934000000000001</v>
          </cell>
          <cell r="X617">
            <v>1.0485</v>
          </cell>
          <cell r="Y617">
            <v>-2.2499999999999964E-2</v>
          </cell>
          <cell r="Z617">
            <v>-0.22240000000000015</v>
          </cell>
          <cell r="AA617">
            <v>-0.17194989948971712</v>
          </cell>
        </row>
        <row r="618">
          <cell r="A618" t="str">
            <v>308</v>
          </cell>
          <cell r="B618" t="str">
            <v>CARDIAC ARRHYTHMIA AND CONDUCTION DISORDERS WITH MCC</v>
          </cell>
          <cell r="C618">
            <v>184</v>
          </cell>
          <cell r="D618">
            <v>10</v>
          </cell>
          <cell r="E618">
            <v>40142.449999999997</v>
          </cell>
          <cell r="F618">
            <v>29880.32</v>
          </cell>
          <cell r="G618">
            <v>4.92</v>
          </cell>
          <cell r="I618">
            <v>179</v>
          </cell>
          <cell r="J618">
            <v>36902.61</v>
          </cell>
          <cell r="K618">
            <v>22748.09</v>
          </cell>
          <cell r="L618">
            <v>4.3600000000000003</v>
          </cell>
          <cell r="M618">
            <v>2.93</v>
          </cell>
          <cell r="N618">
            <v>3.48</v>
          </cell>
          <cell r="O618">
            <v>1</v>
          </cell>
          <cell r="P618">
            <v>0.86709999999999998</v>
          </cell>
          <cell r="Q618">
            <v>0.85340000000000005</v>
          </cell>
          <cell r="S618" t="str">
            <v>A</v>
          </cell>
          <cell r="T618">
            <v>1.2757000000000001</v>
          </cell>
          <cell r="V618" t="str">
            <v>A</v>
          </cell>
          <cell r="W618">
            <v>1.5363</v>
          </cell>
          <cell r="X618">
            <v>1.2487999999999999</v>
          </cell>
          <cell r="Y618">
            <v>-2.6900000000000146E-2</v>
          </cell>
          <cell r="Z618">
            <v>-0.26059999999999994</v>
          </cell>
          <cell r="AA618">
            <v>-0.16962832780055975</v>
          </cell>
        </row>
        <row r="619">
          <cell r="A619" t="str">
            <v>070</v>
          </cell>
          <cell r="B619" t="str">
            <v>OTHER CEREBROVASCULAR DISORDERS WITH MCC</v>
          </cell>
          <cell r="C619">
            <v>59</v>
          </cell>
          <cell r="D619">
            <v>4</v>
          </cell>
          <cell r="E619">
            <v>48157.87</v>
          </cell>
          <cell r="F619">
            <v>33965</v>
          </cell>
          <cell r="G619">
            <v>5.86</v>
          </cell>
          <cell r="I619">
            <v>58</v>
          </cell>
          <cell r="J619">
            <v>46150.23</v>
          </cell>
          <cell r="K619">
            <v>30589.3</v>
          </cell>
          <cell r="L619">
            <v>5.84</v>
          </cell>
          <cell r="M619">
            <v>5.69</v>
          </cell>
          <cell r="N619">
            <v>4.09</v>
          </cell>
          <cell r="O619">
            <v>1</v>
          </cell>
          <cell r="P619">
            <v>1.0844</v>
          </cell>
          <cell r="Q619">
            <v>1.0672999999999999</v>
          </cell>
          <cell r="S619" t="str">
            <v>A</v>
          </cell>
          <cell r="T619">
            <v>1.5953999999999999</v>
          </cell>
          <cell r="V619" t="str">
            <v>A</v>
          </cell>
          <cell r="W619">
            <v>1.9319</v>
          </cell>
          <cell r="X619">
            <v>1.5618000000000001</v>
          </cell>
          <cell r="Y619">
            <v>-3.3599999999999852E-2</v>
          </cell>
          <cell r="Z619">
            <v>-0.33650000000000002</v>
          </cell>
          <cell r="AA619">
            <v>-0.17418085822247531</v>
          </cell>
        </row>
        <row r="620">
          <cell r="A620" t="str">
            <v>413</v>
          </cell>
          <cell r="B620" t="str">
            <v>CHOLECYSTECTOMY WITH C.D.E. WITHOUT CC/MCC</v>
          </cell>
          <cell r="C620">
            <v>1</v>
          </cell>
          <cell r="D620">
            <v>0</v>
          </cell>
          <cell r="E620">
            <v>59142.57</v>
          </cell>
          <cell r="F620">
            <v>0</v>
          </cell>
          <cell r="G620">
            <v>6</v>
          </cell>
          <cell r="I620">
            <v>1</v>
          </cell>
          <cell r="J620">
            <v>59142.57</v>
          </cell>
          <cell r="K620">
            <v>0</v>
          </cell>
          <cell r="L620">
            <v>2.9</v>
          </cell>
          <cell r="M620">
            <v>0</v>
          </cell>
          <cell r="N620">
            <v>2.5</v>
          </cell>
          <cell r="O620">
            <v>0</v>
          </cell>
          <cell r="P620">
            <v>0</v>
          </cell>
          <cell r="Q620">
            <v>1.8004</v>
          </cell>
          <cell r="S620" t="str">
            <v>M</v>
          </cell>
          <cell r="T620">
            <v>2.6911999999999998</v>
          </cell>
          <cell r="V620" t="str">
            <v>M</v>
          </cell>
          <cell r="W620">
            <v>2.5581</v>
          </cell>
          <cell r="X620">
            <v>2.6345000000000001</v>
          </cell>
          <cell r="Y620">
            <v>-5.6699999999999751E-2</v>
          </cell>
          <cell r="Z620">
            <v>0.13309999999999977</v>
          </cell>
          <cell r="AA620">
            <v>5.2030804112427102E-2</v>
          </cell>
        </row>
        <row r="621">
          <cell r="A621" t="str">
            <v>296</v>
          </cell>
          <cell r="B621" t="str">
            <v>CARDIAC ARREST, UNEXPLAINED WITH MCC</v>
          </cell>
          <cell r="C621">
            <v>37</v>
          </cell>
          <cell r="D621">
            <v>2</v>
          </cell>
          <cell r="E621">
            <v>53250.33</v>
          </cell>
          <cell r="F621">
            <v>55325.07</v>
          </cell>
          <cell r="G621">
            <v>1.95</v>
          </cell>
          <cell r="I621">
            <v>36</v>
          </cell>
          <cell r="J621">
            <v>44591.83</v>
          </cell>
          <cell r="K621">
            <v>19287.59</v>
          </cell>
          <cell r="L621">
            <v>1.39</v>
          </cell>
          <cell r="M621">
            <v>0.98</v>
          </cell>
          <cell r="N621">
            <v>1.22</v>
          </cell>
          <cell r="O621">
            <v>1</v>
          </cell>
          <cell r="P621">
            <v>1.0478000000000001</v>
          </cell>
          <cell r="Q621">
            <v>1.0313000000000001</v>
          </cell>
          <cell r="S621" t="str">
            <v>A</v>
          </cell>
          <cell r="T621">
            <v>1.5416000000000001</v>
          </cell>
          <cell r="V621" t="str">
            <v>A</v>
          </cell>
          <cell r="W621">
            <v>1.8765000000000001</v>
          </cell>
          <cell r="X621">
            <v>1.5091000000000001</v>
          </cell>
          <cell r="Y621">
            <v>-3.2499999999999973E-2</v>
          </cell>
          <cell r="Z621">
            <v>-0.33489999999999998</v>
          </cell>
          <cell r="AA621">
            <v>-0.17847055688782307</v>
          </cell>
        </row>
        <row r="622">
          <cell r="A622" t="str">
            <v>804</v>
          </cell>
          <cell r="B622" t="str">
            <v>OTHER O.R. PROCEDURES OF THE BLOOD AND BLOOD FORMING ORGANS WITHOUT CC/MCC</v>
          </cell>
          <cell r="C622">
            <v>9</v>
          </cell>
          <cell r="D622">
            <v>0</v>
          </cell>
          <cell r="E622">
            <v>38907.589999999997</v>
          </cell>
          <cell r="F622">
            <v>16840.41</v>
          </cell>
          <cell r="G622">
            <v>2</v>
          </cell>
          <cell r="I622">
            <v>9</v>
          </cell>
          <cell r="J622">
            <v>38907.589999999997</v>
          </cell>
          <cell r="K622">
            <v>16840.41</v>
          </cell>
          <cell r="L622">
            <v>2.5</v>
          </cell>
          <cell r="M622">
            <v>1.25</v>
          </cell>
          <cell r="N622">
            <v>1.7</v>
          </cell>
          <cell r="O622">
            <v>0</v>
          </cell>
          <cell r="P622">
            <v>0.9143</v>
          </cell>
          <cell r="Q622">
            <v>1.3994</v>
          </cell>
          <cell r="S622" t="str">
            <v>M</v>
          </cell>
          <cell r="T622">
            <v>2.0918000000000001</v>
          </cell>
          <cell r="V622" t="str">
            <v>M</v>
          </cell>
          <cell r="W622">
            <v>2.089</v>
          </cell>
          <cell r="X622">
            <v>2.0476999999999999</v>
          </cell>
          <cell r="Y622">
            <v>-4.410000000000025E-2</v>
          </cell>
          <cell r="Z622">
            <v>2.8000000000001357E-3</v>
          </cell>
          <cell r="AA622">
            <v>1.3403542364768481E-3</v>
          </cell>
        </row>
        <row r="623">
          <cell r="A623" t="str">
            <v>869</v>
          </cell>
          <cell r="B623" t="str">
            <v>OTHER INFECTIOUS AND PARASITIC DISEASES DIAGNOSES WITHOUT CC/MCC</v>
          </cell>
          <cell r="C623">
            <v>17</v>
          </cell>
          <cell r="D623">
            <v>0</v>
          </cell>
          <cell r="E623">
            <v>18734.400000000001</v>
          </cell>
          <cell r="F623">
            <v>14618.53</v>
          </cell>
          <cell r="G623">
            <v>2.41</v>
          </cell>
          <cell r="I623">
            <v>16</v>
          </cell>
          <cell r="J623">
            <v>16038.04</v>
          </cell>
          <cell r="K623">
            <v>10171.620000000001</v>
          </cell>
          <cell r="L623">
            <v>1.94</v>
          </cell>
          <cell r="M623">
            <v>0.75</v>
          </cell>
          <cell r="N623">
            <v>1.8</v>
          </cell>
          <cell r="O623">
            <v>1</v>
          </cell>
          <cell r="P623">
            <v>0.37690000000000001</v>
          </cell>
          <cell r="Q623">
            <v>0.371</v>
          </cell>
          <cell r="S623" t="str">
            <v>A</v>
          </cell>
          <cell r="T623">
            <v>0.55459999999999998</v>
          </cell>
          <cell r="V623" t="str">
            <v>A</v>
          </cell>
          <cell r="W623">
            <v>0.6774</v>
          </cell>
          <cell r="X623">
            <v>0.54290000000000005</v>
          </cell>
          <cell r="Y623">
            <v>-1.1699999999999933E-2</v>
          </cell>
          <cell r="Z623">
            <v>-0.12280000000000002</v>
          </cell>
          <cell r="AA623">
            <v>-0.18128136994390318</v>
          </cell>
        </row>
        <row r="624">
          <cell r="A624" t="str">
            <v>060</v>
          </cell>
          <cell r="B624" t="str">
            <v>MULTIPLE SCLEROSIS AND CEREBELLAR ATAXIA WITHOUT CC/MCC</v>
          </cell>
          <cell r="C624">
            <v>8</v>
          </cell>
          <cell r="D624">
            <v>1</v>
          </cell>
          <cell r="E624">
            <v>33447.919999999998</v>
          </cell>
          <cell r="F624">
            <v>17622.22</v>
          </cell>
          <cell r="G624">
            <v>5.5</v>
          </cell>
          <cell r="I624">
            <v>7</v>
          </cell>
          <cell r="J624">
            <v>28098.44</v>
          </cell>
          <cell r="K624">
            <v>11223.63</v>
          </cell>
          <cell r="L624">
            <v>3.5</v>
          </cell>
          <cell r="M624">
            <v>2.25</v>
          </cell>
          <cell r="N624">
            <v>2.9</v>
          </cell>
          <cell r="O624">
            <v>0</v>
          </cell>
          <cell r="P624">
            <v>0.6603</v>
          </cell>
          <cell r="Q624">
            <v>0.91020000000000001</v>
          </cell>
          <cell r="S624" t="str">
            <v>M</v>
          </cell>
          <cell r="T624">
            <v>1.3606</v>
          </cell>
          <cell r="V624" t="str">
            <v>M</v>
          </cell>
          <cell r="W624">
            <v>1.4171</v>
          </cell>
          <cell r="X624">
            <v>1.3319000000000001</v>
          </cell>
          <cell r="Y624">
            <v>-2.8699999999999948E-2</v>
          </cell>
          <cell r="Z624">
            <v>-5.6499999999999995E-2</v>
          </cell>
          <cell r="AA624">
            <v>-3.9870157363629942E-2</v>
          </cell>
        </row>
        <row r="625">
          <cell r="A625" t="str">
            <v>076</v>
          </cell>
          <cell r="B625" t="str">
            <v>VIRAL MENINGITIS WITHOUT CC/MCC</v>
          </cell>
          <cell r="C625">
            <v>10</v>
          </cell>
          <cell r="D625">
            <v>1</v>
          </cell>
          <cell r="E625">
            <v>24284.12</v>
          </cell>
          <cell r="F625">
            <v>20305.38</v>
          </cell>
          <cell r="G625">
            <v>2.8</v>
          </cell>
          <cell r="I625">
            <v>10</v>
          </cell>
          <cell r="J625">
            <v>24284.12</v>
          </cell>
          <cell r="K625">
            <v>20305.38</v>
          </cell>
          <cell r="L625">
            <v>2.8</v>
          </cell>
          <cell r="M625">
            <v>2.23</v>
          </cell>
          <cell r="N625">
            <v>2.11</v>
          </cell>
          <cell r="O625">
            <v>1</v>
          </cell>
          <cell r="P625">
            <v>0.5706</v>
          </cell>
          <cell r="Q625">
            <v>0.56159999999999999</v>
          </cell>
          <cell r="S625" t="str">
            <v>A</v>
          </cell>
          <cell r="T625">
            <v>0.83950000000000002</v>
          </cell>
          <cell r="V625" t="str">
            <v>A</v>
          </cell>
          <cell r="W625">
            <v>1.0295000000000001</v>
          </cell>
          <cell r="X625">
            <v>0.82179999999999997</v>
          </cell>
          <cell r="Y625">
            <v>-1.7700000000000049E-2</v>
          </cell>
          <cell r="Z625">
            <v>-0.19000000000000006</v>
          </cell>
          <cell r="AA625">
            <v>-0.18455560951918412</v>
          </cell>
        </row>
        <row r="626">
          <cell r="A626" t="str">
            <v>257</v>
          </cell>
          <cell r="B626" t="str">
            <v>UPPER LIMB AND TOE AMPUTATION FOR CIRCULATORY SYSTEM DISORDERS WITHOUT CC/MCC</v>
          </cell>
          <cell r="C626">
            <v>4</v>
          </cell>
          <cell r="D626">
            <v>0</v>
          </cell>
          <cell r="E626">
            <v>44268.08</v>
          </cell>
          <cell r="F626">
            <v>18719.560000000001</v>
          </cell>
          <cell r="G626">
            <v>5.5</v>
          </cell>
          <cell r="I626">
            <v>4</v>
          </cell>
          <cell r="J626">
            <v>44268.08</v>
          </cell>
          <cell r="K626">
            <v>18719.560000000001</v>
          </cell>
          <cell r="L626">
            <v>3.7</v>
          </cell>
          <cell r="M626">
            <v>1.1200000000000001</v>
          </cell>
          <cell r="N626">
            <v>3.2</v>
          </cell>
          <cell r="O626">
            <v>0</v>
          </cell>
          <cell r="P626">
            <v>1.0402</v>
          </cell>
          <cell r="Q626">
            <v>0.76919999999999999</v>
          </cell>
          <cell r="S626" t="str">
            <v>MO</v>
          </cell>
          <cell r="T626">
            <v>1.1497999999999999</v>
          </cell>
          <cell r="V626" t="str">
            <v>MO</v>
          </cell>
          <cell r="W626">
            <v>1.2048000000000001</v>
          </cell>
          <cell r="X626">
            <v>1.1255999999999999</v>
          </cell>
          <cell r="Y626">
            <v>-2.4199999999999999E-2</v>
          </cell>
          <cell r="Z626">
            <v>-5.500000000000016E-2</v>
          </cell>
          <cell r="AA626">
            <v>-4.5650730411686713E-2</v>
          </cell>
        </row>
        <row r="627">
          <cell r="A627" t="str">
            <v>306</v>
          </cell>
          <cell r="B627" t="str">
            <v>CARDIAC CONGENITAL AND VALVULAR DISORDERS WITH MCC</v>
          </cell>
          <cell r="C627">
            <v>17</v>
          </cell>
          <cell r="D627">
            <v>4</v>
          </cell>
          <cell r="E627">
            <v>57891.61</v>
          </cell>
          <cell r="F627">
            <v>29241.77</v>
          </cell>
          <cell r="G627">
            <v>4.47</v>
          </cell>
          <cell r="I627">
            <v>16</v>
          </cell>
          <cell r="J627">
            <v>53322.36</v>
          </cell>
          <cell r="K627">
            <v>23528.639999999999</v>
          </cell>
          <cell r="L627">
            <v>4.3099999999999996</v>
          </cell>
          <cell r="M627">
            <v>2.93</v>
          </cell>
          <cell r="N627">
            <v>3.25</v>
          </cell>
          <cell r="O627">
            <v>1</v>
          </cell>
          <cell r="P627">
            <v>1.2529999999999999</v>
          </cell>
          <cell r="Q627">
            <v>1.7262</v>
          </cell>
          <cell r="S627" t="str">
            <v>AP</v>
          </cell>
          <cell r="T627">
            <v>2.5802999999999998</v>
          </cell>
          <cell r="V627" t="str">
            <v>AO</v>
          </cell>
          <cell r="W627">
            <v>1.8008999999999999</v>
          </cell>
          <cell r="X627">
            <v>2.5259</v>
          </cell>
          <cell r="Y627">
            <v>-5.4399999999999782E-2</v>
          </cell>
          <cell r="Z627">
            <v>0.77939999999999987</v>
          </cell>
          <cell r="AA627">
            <v>0.432783608195902</v>
          </cell>
        </row>
        <row r="628">
          <cell r="A628" t="str">
            <v>750</v>
          </cell>
          <cell r="B628" t="str">
            <v>OTHER FEMALE REPRODUCTIVE SYSTEM O.R. PROCEDURES WITHOUT CC/MCC</v>
          </cell>
          <cell r="C628">
            <v>1</v>
          </cell>
          <cell r="D628">
            <v>0</v>
          </cell>
          <cell r="E628">
            <v>41556.39</v>
          </cell>
          <cell r="F628">
            <v>0</v>
          </cell>
          <cell r="G628">
            <v>3</v>
          </cell>
          <cell r="I628">
            <v>1</v>
          </cell>
          <cell r="J628">
            <v>41556.39</v>
          </cell>
          <cell r="K628">
            <v>0</v>
          </cell>
          <cell r="L628">
            <v>2.2999999999999998</v>
          </cell>
          <cell r="M628">
            <v>0</v>
          </cell>
          <cell r="N628">
            <v>1.8</v>
          </cell>
          <cell r="O628">
            <v>0</v>
          </cell>
          <cell r="P628">
            <v>0</v>
          </cell>
          <cell r="Q628">
            <v>1.4709000000000001</v>
          </cell>
          <cell r="S628" t="str">
            <v>M</v>
          </cell>
          <cell r="T628">
            <v>2.1987000000000001</v>
          </cell>
          <cell r="V628" t="str">
            <v>M</v>
          </cell>
          <cell r="W628">
            <v>2.2736000000000001</v>
          </cell>
          <cell r="X628">
            <v>2.1524000000000001</v>
          </cell>
          <cell r="Y628">
            <v>-4.6300000000000008E-2</v>
          </cell>
          <cell r="Z628">
            <v>-7.4899999999999967E-2</v>
          </cell>
          <cell r="AA628">
            <v>-3.2943349753694569E-2</v>
          </cell>
        </row>
        <row r="629">
          <cell r="A629" t="str">
            <v>028</v>
          </cell>
          <cell r="B629" t="str">
            <v>SPINAL PROCEDURES WITH MCC</v>
          </cell>
          <cell r="C629">
            <v>17</v>
          </cell>
          <cell r="D629">
            <v>6</v>
          </cell>
          <cell r="E629">
            <v>161504.94</v>
          </cell>
          <cell r="F629">
            <v>108462.72</v>
          </cell>
          <cell r="G629">
            <v>12.88</v>
          </cell>
          <cell r="I629">
            <v>16</v>
          </cell>
          <cell r="J629">
            <v>140344.68</v>
          </cell>
          <cell r="K629">
            <v>69911.100000000006</v>
          </cell>
          <cell r="L629">
            <v>10.94</v>
          </cell>
          <cell r="M629">
            <v>8.66</v>
          </cell>
          <cell r="N629">
            <v>8.2200000000000006</v>
          </cell>
          <cell r="O629">
            <v>1</v>
          </cell>
          <cell r="P629">
            <v>3.2978000000000001</v>
          </cell>
          <cell r="Q629">
            <v>3.2458</v>
          </cell>
          <cell r="S629" t="str">
            <v>A</v>
          </cell>
          <cell r="T629">
            <v>4.8517999999999999</v>
          </cell>
          <cell r="V629" t="str">
            <v>A</v>
          </cell>
          <cell r="W629">
            <v>5.6147</v>
          </cell>
          <cell r="X629">
            <v>4.7496</v>
          </cell>
          <cell r="Y629">
            <v>-0.10219999999999985</v>
          </cell>
          <cell r="Z629">
            <v>-0.76290000000000013</v>
          </cell>
          <cell r="AA629">
            <v>-0.13587546974905163</v>
          </cell>
        </row>
        <row r="630">
          <cell r="A630" t="str">
            <v>604</v>
          </cell>
          <cell r="B630" t="str">
            <v>TRAUMA TO THE SKIN, SUBCUTANEOUS TISSUE AND BREAST WITH MCC</v>
          </cell>
          <cell r="C630">
            <v>20</v>
          </cell>
          <cell r="D630">
            <v>0</v>
          </cell>
          <cell r="E630">
            <v>41817.03</v>
          </cell>
          <cell r="F630">
            <v>49118.35</v>
          </cell>
          <cell r="G630">
            <v>4.3</v>
          </cell>
          <cell r="I630">
            <v>19</v>
          </cell>
          <cell r="J630">
            <v>30942.97</v>
          </cell>
          <cell r="K630">
            <v>13216.86</v>
          </cell>
          <cell r="L630">
            <v>3.16</v>
          </cell>
          <cell r="M630">
            <v>1.81</v>
          </cell>
          <cell r="N630">
            <v>2.58</v>
          </cell>
          <cell r="O630">
            <v>1</v>
          </cell>
          <cell r="P630">
            <v>0.72709999999999997</v>
          </cell>
          <cell r="Q630">
            <v>0.71560000000000001</v>
          </cell>
          <cell r="S630" t="str">
            <v>A</v>
          </cell>
          <cell r="T630">
            <v>1.0697000000000001</v>
          </cell>
          <cell r="V630" t="str">
            <v>A</v>
          </cell>
          <cell r="W630">
            <v>1.3312999999999999</v>
          </cell>
          <cell r="X630">
            <v>1.0470999999999999</v>
          </cell>
          <cell r="Y630">
            <v>-2.2600000000000176E-2</v>
          </cell>
          <cell r="Z630">
            <v>-0.26159999999999983</v>
          </cell>
          <cell r="AA630">
            <v>-0.19649966198452629</v>
          </cell>
        </row>
        <row r="631">
          <cell r="A631" t="str">
            <v>353</v>
          </cell>
          <cell r="B631" t="str">
            <v>HERNIA PROCEDURES EXCEPT INGUINAL AND FEMORAL WITH MCC</v>
          </cell>
          <cell r="C631">
            <v>13</v>
          </cell>
          <cell r="D631">
            <v>0</v>
          </cell>
          <cell r="E631">
            <v>99975.3</v>
          </cell>
          <cell r="F631">
            <v>63123.78</v>
          </cell>
          <cell r="G631">
            <v>6</v>
          </cell>
          <cell r="I631">
            <v>12</v>
          </cell>
          <cell r="J631">
            <v>86024.12</v>
          </cell>
          <cell r="K631">
            <v>42265.87</v>
          </cell>
          <cell r="L631">
            <v>5.5</v>
          </cell>
          <cell r="M631">
            <v>2.36</v>
          </cell>
          <cell r="N631">
            <v>5.0199999999999996</v>
          </cell>
          <cell r="O631">
            <v>1</v>
          </cell>
          <cell r="P631">
            <v>2.0213999999999999</v>
          </cell>
          <cell r="Q631">
            <v>1.9895</v>
          </cell>
          <cell r="S631" t="str">
            <v>A</v>
          </cell>
          <cell r="T631">
            <v>2.9739</v>
          </cell>
          <cell r="V631" t="str">
            <v>A</v>
          </cell>
          <cell r="W631">
            <v>3.7016</v>
          </cell>
          <cell r="X631">
            <v>2.9112</v>
          </cell>
          <cell r="Y631">
            <v>-6.2699999999999978E-2</v>
          </cell>
          <cell r="Z631">
            <v>-0.72770000000000001</v>
          </cell>
          <cell r="AA631">
            <v>-0.19659066349686621</v>
          </cell>
        </row>
        <row r="632">
          <cell r="A632" t="str">
            <v>539</v>
          </cell>
          <cell r="B632" t="str">
            <v>OSTEOMYELITIS WITH MCC</v>
          </cell>
          <cell r="C632">
            <v>44</v>
          </cell>
          <cell r="D632">
            <v>3</v>
          </cell>
          <cell r="E632">
            <v>51865.57</v>
          </cell>
          <cell r="F632">
            <v>39407.65</v>
          </cell>
          <cell r="G632">
            <v>9.5</v>
          </cell>
          <cell r="I632">
            <v>42</v>
          </cell>
          <cell r="J632">
            <v>44930.400000000001</v>
          </cell>
          <cell r="K632">
            <v>23332.65</v>
          </cell>
          <cell r="L632">
            <v>7.43</v>
          </cell>
          <cell r="M632">
            <v>7.16</v>
          </cell>
          <cell r="N632">
            <v>5.45</v>
          </cell>
          <cell r="O632">
            <v>1</v>
          </cell>
          <cell r="P632">
            <v>1.0558000000000001</v>
          </cell>
          <cell r="Q632">
            <v>1.0390999999999999</v>
          </cell>
          <cell r="S632" t="str">
            <v>A</v>
          </cell>
          <cell r="T632">
            <v>1.5531999999999999</v>
          </cell>
          <cell r="V632" t="str">
            <v>A</v>
          </cell>
          <cell r="W632">
            <v>1.9409000000000001</v>
          </cell>
          <cell r="X632">
            <v>1.5205</v>
          </cell>
          <cell r="Y632">
            <v>-3.2699999999999951E-2</v>
          </cell>
          <cell r="Z632">
            <v>-0.38770000000000016</v>
          </cell>
          <cell r="AA632">
            <v>-0.19975269205007992</v>
          </cell>
        </row>
        <row r="633">
          <cell r="A633" t="str">
            <v>446</v>
          </cell>
          <cell r="B633" t="str">
            <v>DISORDERS OF THE BILIARY TRACT WITHOUT CC/MCC</v>
          </cell>
          <cell r="C633">
            <v>97</v>
          </cell>
          <cell r="D633">
            <v>9</v>
          </cell>
          <cell r="E633">
            <v>24250.81</v>
          </cell>
          <cell r="F633">
            <v>14192.54</v>
          </cell>
          <cell r="G633">
            <v>2.38</v>
          </cell>
          <cell r="I633">
            <v>95</v>
          </cell>
          <cell r="J633">
            <v>23230.82</v>
          </cell>
          <cell r="K633">
            <v>12458.29</v>
          </cell>
          <cell r="L633">
            <v>2.37</v>
          </cell>
          <cell r="M633">
            <v>1.41</v>
          </cell>
          <cell r="N633">
            <v>2.04</v>
          </cell>
          <cell r="O633">
            <v>1</v>
          </cell>
          <cell r="P633">
            <v>0.54590000000000005</v>
          </cell>
          <cell r="Q633">
            <v>0.5373</v>
          </cell>
          <cell r="S633" t="str">
            <v>A</v>
          </cell>
          <cell r="T633">
            <v>0.80320000000000003</v>
          </cell>
          <cell r="V633" t="str">
            <v>A</v>
          </cell>
          <cell r="W633">
            <v>1.0036</v>
          </cell>
          <cell r="X633">
            <v>0.78620000000000001</v>
          </cell>
          <cell r="Y633">
            <v>-1.7000000000000015E-2</v>
          </cell>
          <cell r="Z633">
            <v>-0.20040000000000002</v>
          </cell>
          <cell r="AA633">
            <v>-0.19968114786767638</v>
          </cell>
        </row>
        <row r="634">
          <cell r="A634" t="str">
            <v>344</v>
          </cell>
          <cell r="B634" t="str">
            <v>MINOR SMALL AND LARGE BOWEL PROCEDURES WITH MCC</v>
          </cell>
          <cell r="C634">
            <v>5</v>
          </cell>
          <cell r="D634">
            <v>0</v>
          </cell>
          <cell r="E634">
            <v>59843.7</v>
          </cell>
          <cell r="F634">
            <v>41450.94</v>
          </cell>
          <cell r="G634">
            <v>6.6</v>
          </cell>
          <cell r="I634">
            <v>5</v>
          </cell>
          <cell r="J634">
            <v>59843.7</v>
          </cell>
          <cell r="K634">
            <v>41450.94</v>
          </cell>
          <cell r="L634">
            <v>10</v>
          </cell>
          <cell r="M634">
            <v>3.07</v>
          </cell>
          <cell r="N634">
            <v>6.8</v>
          </cell>
          <cell r="O634">
            <v>0</v>
          </cell>
          <cell r="P634">
            <v>1.4061999999999999</v>
          </cell>
          <cell r="Q634">
            <v>2.7759999999999998</v>
          </cell>
          <cell r="S634" t="str">
            <v>M</v>
          </cell>
          <cell r="T634">
            <v>4.1496000000000004</v>
          </cell>
          <cell r="V634" t="str">
            <v>M</v>
          </cell>
          <cell r="W634">
            <v>3.9788999999999999</v>
          </cell>
          <cell r="X634">
            <v>4.0621</v>
          </cell>
          <cell r="Y634">
            <v>-8.7500000000000355E-2</v>
          </cell>
          <cell r="Z634">
            <v>0.17070000000000052</v>
          </cell>
          <cell r="AA634">
            <v>4.2901304380607838E-2</v>
          </cell>
        </row>
        <row r="635">
          <cell r="A635" t="str">
            <v>709</v>
          </cell>
          <cell r="B635" t="str">
            <v>PENIS PROCEDURES WITH CC/MCC</v>
          </cell>
          <cell r="C635">
            <v>6</v>
          </cell>
          <cell r="D635">
            <v>0</v>
          </cell>
          <cell r="E635">
            <v>64661.19</v>
          </cell>
          <cell r="F635">
            <v>24208.76</v>
          </cell>
          <cell r="G635">
            <v>3.17</v>
          </cell>
          <cell r="I635">
            <v>6</v>
          </cell>
          <cell r="J635">
            <v>64661.19</v>
          </cell>
          <cell r="K635">
            <v>24208.76</v>
          </cell>
          <cell r="L635">
            <v>4.8</v>
          </cell>
          <cell r="M635">
            <v>2.19</v>
          </cell>
          <cell r="N635">
            <v>3.3</v>
          </cell>
          <cell r="O635">
            <v>0</v>
          </cell>
          <cell r="P635">
            <v>1.5194000000000001</v>
          </cell>
          <cell r="Q635">
            <v>2.0613999999999999</v>
          </cell>
          <cell r="S635" t="str">
            <v>M</v>
          </cell>
          <cell r="T635">
            <v>3.0813999999999999</v>
          </cell>
          <cell r="V635" t="str">
            <v>M</v>
          </cell>
          <cell r="W635">
            <v>3.585</v>
          </cell>
          <cell r="X635">
            <v>3.0164</v>
          </cell>
          <cell r="Y635">
            <v>-6.4999999999999947E-2</v>
          </cell>
          <cell r="Z635">
            <v>-0.50360000000000005</v>
          </cell>
          <cell r="AA635">
            <v>-0.14047419804741981</v>
          </cell>
        </row>
        <row r="636">
          <cell r="A636" t="str">
            <v>335</v>
          </cell>
          <cell r="B636" t="str">
            <v>PERITONEAL ADHESIOLYSIS WITH MCC</v>
          </cell>
          <cell r="C636">
            <v>27</v>
          </cell>
          <cell r="D636">
            <v>1</v>
          </cell>
          <cell r="E636">
            <v>145996.76999999999</v>
          </cell>
          <cell r="F636">
            <v>77984.59</v>
          </cell>
          <cell r="G636">
            <v>10.56</v>
          </cell>
          <cell r="I636">
            <v>25</v>
          </cell>
          <cell r="J636">
            <v>133182.89000000001</v>
          </cell>
          <cell r="K636">
            <v>65960.95</v>
          </cell>
          <cell r="L636">
            <v>9.6</v>
          </cell>
          <cell r="M636">
            <v>5.01</v>
          </cell>
          <cell r="N636">
            <v>8.32</v>
          </cell>
          <cell r="O636">
            <v>1</v>
          </cell>
          <cell r="P636">
            <v>3.1295999999999999</v>
          </cell>
          <cell r="Q636">
            <v>3.0802</v>
          </cell>
          <cell r="S636" t="str">
            <v>A</v>
          </cell>
          <cell r="T636">
            <v>4.6043000000000003</v>
          </cell>
          <cell r="V636" t="str">
            <v>A</v>
          </cell>
          <cell r="W636">
            <v>5.7689000000000004</v>
          </cell>
          <cell r="X636">
            <v>4.5072999999999999</v>
          </cell>
          <cell r="Y636">
            <v>-9.7000000000000419E-2</v>
          </cell>
          <cell r="Z636">
            <v>-1.1646000000000001</v>
          </cell>
          <cell r="AA636">
            <v>-0.20187557419958743</v>
          </cell>
        </row>
        <row r="637">
          <cell r="A637" t="str">
            <v>906</v>
          </cell>
          <cell r="B637" t="str">
            <v>HAND PROCEDURES FOR INJURIES</v>
          </cell>
          <cell r="C637">
            <v>18</v>
          </cell>
          <cell r="D637">
            <v>0</v>
          </cell>
          <cell r="E637">
            <v>49323.58</v>
          </cell>
          <cell r="F637">
            <v>35222.230000000003</v>
          </cell>
          <cell r="G637">
            <v>4.17</v>
          </cell>
          <cell r="I637">
            <v>17</v>
          </cell>
          <cell r="J637">
            <v>43625.62</v>
          </cell>
          <cell r="K637">
            <v>27003.360000000001</v>
          </cell>
          <cell r="L637">
            <v>3.65</v>
          </cell>
          <cell r="M637">
            <v>6.53</v>
          </cell>
          <cell r="N637">
            <v>1.95</v>
          </cell>
          <cell r="O637">
            <v>1</v>
          </cell>
          <cell r="P637">
            <v>1.0250999999999999</v>
          </cell>
          <cell r="Q637">
            <v>1.0088999999999999</v>
          </cell>
          <cell r="S637" t="str">
            <v>A</v>
          </cell>
          <cell r="T637">
            <v>1.5081</v>
          </cell>
          <cell r="V637" t="str">
            <v>A</v>
          </cell>
          <cell r="W637">
            <v>1.8939999999999999</v>
          </cell>
          <cell r="X637">
            <v>1.4762999999999999</v>
          </cell>
          <cell r="Y637">
            <v>-3.180000000000005E-2</v>
          </cell>
          <cell r="Z637">
            <v>-0.38589999999999991</v>
          </cell>
          <cell r="AA637">
            <v>-0.20374868004223862</v>
          </cell>
        </row>
        <row r="638">
          <cell r="A638" t="str">
            <v>155</v>
          </cell>
          <cell r="B638" t="str">
            <v>OTHER EAR, NOSE, MOUTH AND THROAT DIAGNOSES WITH CC</v>
          </cell>
          <cell r="C638">
            <v>35</v>
          </cell>
          <cell r="D638">
            <v>1</v>
          </cell>
          <cell r="E638">
            <v>30080.41</v>
          </cell>
          <cell r="F638">
            <v>20701.849999999999</v>
          </cell>
          <cell r="G638">
            <v>4.17</v>
          </cell>
          <cell r="I638">
            <v>32</v>
          </cell>
          <cell r="J638">
            <v>25468.28</v>
          </cell>
          <cell r="K638">
            <v>14851.69</v>
          </cell>
          <cell r="L638">
            <v>3.5</v>
          </cell>
          <cell r="M638">
            <v>2.4700000000000002</v>
          </cell>
          <cell r="N638">
            <v>2.81</v>
          </cell>
          <cell r="O638">
            <v>1</v>
          </cell>
          <cell r="P638">
            <v>0.59850000000000003</v>
          </cell>
          <cell r="Q638">
            <v>0.58909999999999996</v>
          </cell>
          <cell r="S638" t="str">
            <v>A</v>
          </cell>
          <cell r="T638">
            <v>0.88060000000000005</v>
          </cell>
          <cell r="V638" t="str">
            <v>A</v>
          </cell>
          <cell r="W638">
            <v>1.1064000000000001</v>
          </cell>
          <cell r="X638">
            <v>0.86199999999999999</v>
          </cell>
          <cell r="Y638">
            <v>-1.8600000000000061E-2</v>
          </cell>
          <cell r="Z638">
            <v>-0.2258</v>
          </cell>
          <cell r="AA638">
            <v>-0.20408532176428054</v>
          </cell>
        </row>
        <row r="639">
          <cell r="A639" t="str">
            <v>686</v>
          </cell>
          <cell r="B639" t="str">
            <v>KIDNEY AND URINARY TRACT NEOPLASMS WITH MCC</v>
          </cell>
          <cell r="C639">
            <v>8</v>
          </cell>
          <cell r="D639">
            <v>2</v>
          </cell>
          <cell r="E639">
            <v>55453.81</v>
          </cell>
          <cell r="F639">
            <v>34803.589999999997</v>
          </cell>
          <cell r="G639">
            <v>5.88</v>
          </cell>
          <cell r="I639">
            <v>7</v>
          </cell>
          <cell r="J639">
            <v>43876.54</v>
          </cell>
          <cell r="K639">
            <v>17665.39</v>
          </cell>
          <cell r="L639">
            <v>6.9</v>
          </cell>
          <cell r="M639">
            <v>1.5</v>
          </cell>
          <cell r="N639">
            <v>5.0999999999999996</v>
          </cell>
          <cell r="O639">
            <v>0</v>
          </cell>
          <cell r="P639">
            <v>1.0309999999999999</v>
          </cell>
          <cell r="Q639">
            <v>1.6973</v>
          </cell>
          <cell r="S639" t="str">
            <v>M</v>
          </cell>
          <cell r="T639">
            <v>2.5371000000000001</v>
          </cell>
          <cell r="V639" t="str">
            <v>M</v>
          </cell>
          <cell r="W639">
            <v>2.7786</v>
          </cell>
          <cell r="X639">
            <v>2.4836999999999998</v>
          </cell>
          <cell r="Y639">
            <v>-5.3400000000000336E-2</v>
          </cell>
          <cell r="Z639">
            <v>-0.24149999999999983</v>
          </cell>
          <cell r="AA639">
            <v>-8.6914273375080911E-2</v>
          </cell>
        </row>
        <row r="640">
          <cell r="A640" t="str">
            <v>734</v>
          </cell>
          <cell r="B640" t="str">
            <v>PELVIC EVISCERATION, RADICAL HYSTERECTOMY AND RADICAL VULVECTOMY WITH CC/MCC</v>
          </cell>
          <cell r="C640">
            <v>2</v>
          </cell>
          <cell r="D640">
            <v>0</v>
          </cell>
          <cell r="E640">
            <v>52398.11</v>
          </cell>
          <cell r="F640">
            <v>3531.69</v>
          </cell>
          <cell r="G640">
            <v>3</v>
          </cell>
          <cell r="I640">
            <v>2</v>
          </cell>
          <cell r="J640">
            <v>52398.11</v>
          </cell>
          <cell r="K640">
            <v>3531.69</v>
          </cell>
          <cell r="L640">
            <v>3</v>
          </cell>
          <cell r="M640">
            <v>1</v>
          </cell>
          <cell r="N640">
            <v>2.1</v>
          </cell>
          <cell r="O640">
            <v>0</v>
          </cell>
          <cell r="P640">
            <v>0</v>
          </cell>
          <cell r="Q640">
            <v>1.8868</v>
          </cell>
          <cell r="S640" t="str">
            <v>M</v>
          </cell>
          <cell r="T640">
            <v>2.8203999999999998</v>
          </cell>
          <cell r="V640" t="str">
            <v>M</v>
          </cell>
          <cell r="W640">
            <v>3.2812999999999999</v>
          </cell>
          <cell r="X640">
            <v>2.7610000000000001</v>
          </cell>
          <cell r="Y640">
            <v>-5.9399999999999675E-2</v>
          </cell>
          <cell r="Z640">
            <v>-0.46090000000000009</v>
          </cell>
          <cell r="AA640">
            <v>-0.14046262152195779</v>
          </cell>
        </row>
        <row r="641">
          <cell r="A641" t="str">
            <v>809</v>
          </cell>
          <cell r="B641" t="str">
            <v>MAJOR HEMATOLOGICAL AND IMMUNOLOGICAL DIAGNOSES EXCEPT SICKLE CELL CRISIS AND COAGULATION DISORDERS WITH CC</v>
          </cell>
          <cell r="C641">
            <v>134</v>
          </cell>
          <cell r="D641">
            <v>4</v>
          </cell>
          <cell r="E641">
            <v>36553.449999999997</v>
          </cell>
          <cell r="F641">
            <v>24051.58</v>
          </cell>
          <cell r="G641">
            <v>4.7699999999999996</v>
          </cell>
          <cell r="I641">
            <v>130</v>
          </cell>
          <cell r="J641">
            <v>33967.79</v>
          </cell>
          <cell r="K641">
            <v>19233.57</v>
          </cell>
          <cell r="L641">
            <v>4.59</v>
          </cell>
          <cell r="M641">
            <v>2.91</v>
          </cell>
          <cell r="N641">
            <v>3.73</v>
          </cell>
          <cell r="O641">
            <v>1</v>
          </cell>
          <cell r="P641">
            <v>0.79820000000000002</v>
          </cell>
          <cell r="Q641">
            <v>0.78559999999999997</v>
          </cell>
          <cell r="S641" t="str">
            <v>A</v>
          </cell>
          <cell r="T641">
            <v>1.1742999999999999</v>
          </cell>
          <cell r="V641" t="str">
            <v>A</v>
          </cell>
          <cell r="W641">
            <v>1.4764999999999999</v>
          </cell>
          <cell r="X641">
            <v>1.1496</v>
          </cell>
          <cell r="Y641">
            <v>-2.4699999999999944E-2</v>
          </cell>
          <cell r="Z641">
            <v>-0.30220000000000002</v>
          </cell>
          <cell r="AA641">
            <v>-0.20467321368100239</v>
          </cell>
        </row>
        <row r="642">
          <cell r="A642" t="str">
            <v>867</v>
          </cell>
          <cell r="B642" t="str">
            <v>OTHER INFECTIOUS AND PARASITIC DISEASES DIAGNOSES WITH MCC</v>
          </cell>
          <cell r="C642">
            <v>17</v>
          </cell>
          <cell r="D642">
            <v>2</v>
          </cell>
          <cell r="E642">
            <v>95810.05</v>
          </cell>
          <cell r="F642">
            <v>87287.81</v>
          </cell>
          <cell r="G642">
            <v>8.5299999999999994</v>
          </cell>
          <cell r="I642">
            <v>16</v>
          </cell>
          <cell r="J642">
            <v>78548.47</v>
          </cell>
          <cell r="K642">
            <v>55045.440000000002</v>
          </cell>
          <cell r="L642">
            <v>8.3800000000000008</v>
          </cell>
          <cell r="M642">
            <v>5.44</v>
          </cell>
          <cell r="N642">
            <v>6.54</v>
          </cell>
          <cell r="O642">
            <v>1</v>
          </cell>
          <cell r="P642">
            <v>1.8456999999999999</v>
          </cell>
          <cell r="Q642">
            <v>1.8166</v>
          </cell>
          <cell r="S642" t="str">
            <v>A</v>
          </cell>
          <cell r="T642">
            <v>2.7155</v>
          </cell>
          <cell r="V642" t="str">
            <v>A</v>
          </cell>
          <cell r="W642">
            <v>3.4228999999999998</v>
          </cell>
          <cell r="X642">
            <v>2.6581999999999999</v>
          </cell>
          <cell r="Y642">
            <v>-5.7300000000000129E-2</v>
          </cell>
          <cell r="Z642">
            <v>-0.70739999999999981</v>
          </cell>
          <cell r="AA642">
            <v>-0.20666686143328752</v>
          </cell>
        </row>
        <row r="643">
          <cell r="A643" t="str">
            <v>075</v>
          </cell>
          <cell r="B643" t="str">
            <v>VIRAL MENINGITIS WITH CC/MCC</v>
          </cell>
          <cell r="C643">
            <v>7</v>
          </cell>
          <cell r="D643">
            <v>1</v>
          </cell>
          <cell r="E643">
            <v>33577.96</v>
          </cell>
          <cell r="F643">
            <v>14527.89</v>
          </cell>
          <cell r="G643">
            <v>4.43</v>
          </cell>
          <cell r="I643">
            <v>7</v>
          </cell>
          <cell r="J643">
            <v>33577.96</v>
          </cell>
          <cell r="K643">
            <v>14527.89</v>
          </cell>
          <cell r="L643">
            <v>7</v>
          </cell>
          <cell r="M643">
            <v>3.06</v>
          </cell>
          <cell r="N643">
            <v>5.5</v>
          </cell>
          <cell r="O643">
            <v>0</v>
          </cell>
          <cell r="P643">
            <v>0.78900000000000003</v>
          </cell>
          <cell r="Q643">
            <v>1.742</v>
          </cell>
          <cell r="S643" t="str">
            <v>M</v>
          </cell>
          <cell r="T643">
            <v>2.6038999999999999</v>
          </cell>
          <cell r="V643" t="str">
            <v>A</v>
          </cell>
          <cell r="W643">
            <v>1.4636</v>
          </cell>
          <cell r="X643">
            <v>2.5491000000000001</v>
          </cell>
          <cell r="Y643">
            <v>-5.4799999999999738E-2</v>
          </cell>
          <cell r="Z643">
            <v>1.1402999999999999</v>
          </cell>
          <cell r="AA643">
            <v>0.77910631320032786</v>
          </cell>
        </row>
        <row r="644">
          <cell r="A644" t="str">
            <v>325</v>
          </cell>
          <cell r="B644" t="str">
            <v>CORONARY INTRAVASCULAR LITHOTRIPSY WITHOUT INTRALUMINAL DEVICE</v>
          </cell>
          <cell r="C644">
            <v>4</v>
          </cell>
          <cell r="D644">
            <v>0</v>
          </cell>
          <cell r="E644">
            <v>133067.23000000001</v>
          </cell>
          <cell r="F644">
            <v>33736.17</v>
          </cell>
          <cell r="G644">
            <v>4.5</v>
          </cell>
          <cell r="I644">
            <v>4</v>
          </cell>
          <cell r="J644">
            <v>133067.23000000001</v>
          </cell>
          <cell r="K644">
            <v>33736.17</v>
          </cell>
          <cell r="L644">
            <v>3.6</v>
          </cell>
          <cell r="M644">
            <v>1.8</v>
          </cell>
          <cell r="N644">
            <v>2.7</v>
          </cell>
          <cell r="O644">
            <v>0</v>
          </cell>
          <cell r="P644">
            <v>3.1267999999999998</v>
          </cell>
          <cell r="Q644">
            <v>3.2827999999999999</v>
          </cell>
          <cell r="S644" t="str">
            <v>M</v>
          </cell>
          <cell r="T644">
            <v>4.9070999999999998</v>
          </cell>
          <cell r="V644" t="str">
            <v>M</v>
          </cell>
          <cell r="W644">
            <v>4.9458000000000002</v>
          </cell>
          <cell r="X644">
            <v>4.8037000000000001</v>
          </cell>
          <cell r="Y644">
            <v>-0.10339999999999971</v>
          </cell>
          <cell r="Z644">
            <v>-3.8700000000000401E-2</v>
          </cell>
          <cell r="AA644">
            <v>-7.8248210602936633E-3</v>
          </cell>
        </row>
        <row r="645">
          <cell r="A645" t="str">
            <v>755</v>
          </cell>
          <cell r="B645" t="str">
            <v>MALIGNANCY, FEMALE REPRODUCTIVE SYSTEM WITH CC</v>
          </cell>
          <cell r="C645">
            <v>23</v>
          </cell>
          <cell r="D645">
            <v>0</v>
          </cell>
          <cell r="E645">
            <v>42591.54</v>
          </cell>
          <cell r="F645">
            <v>29545.67</v>
          </cell>
          <cell r="G645">
            <v>4.26</v>
          </cell>
          <cell r="I645">
            <v>22</v>
          </cell>
          <cell r="J645">
            <v>39132.47</v>
          </cell>
          <cell r="K645">
            <v>25247.31</v>
          </cell>
          <cell r="L645">
            <v>3.95</v>
          </cell>
          <cell r="M645">
            <v>2.6</v>
          </cell>
          <cell r="N645">
            <v>3.34</v>
          </cell>
          <cell r="O645">
            <v>1</v>
          </cell>
          <cell r="P645">
            <v>0.91949999999999998</v>
          </cell>
          <cell r="Q645">
            <v>0.90500000000000003</v>
          </cell>
          <cell r="S645" t="str">
            <v>A</v>
          </cell>
          <cell r="T645">
            <v>1.3528</v>
          </cell>
          <cell r="V645" t="str">
            <v>AP</v>
          </cell>
          <cell r="W645">
            <v>1.3714</v>
          </cell>
          <cell r="X645">
            <v>1.3243</v>
          </cell>
          <cell r="Y645">
            <v>-2.849999999999997E-2</v>
          </cell>
          <cell r="Z645">
            <v>-1.859999999999995E-2</v>
          </cell>
          <cell r="AA645">
            <v>-1.3562782557969921E-2</v>
          </cell>
        </row>
        <row r="646">
          <cell r="A646" t="str">
            <v>698</v>
          </cell>
          <cell r="B646" t="str">
            <v>OTHER KIDNEY AND URINARY TRACT DIAGNOSES WITH MCC</v>
          </cell>
          <cell r="C646">
            <v>223</v>
          </cell>
          <cell r="D646">
            <v>25</v>
          </cell>
          <cell r="E646">
            <v>48038.86</v>
          </cell>
          <cell r="F646">
            <v>46189.57</v>
          </cell>
          <cell r="G646">
            <v>6.26</v>
          </cell>
          <cell r="I646">
            <v>216</v>
          </cell>
          <cell r="J646">
            <v>41532.03</v>
          </cell>
          <cell r="K646">
            <v>28158.240000000002</v>
          </cell>
          <cell r="L646">
            <v>5.66</v>
          </cell>
          <cell r="M646">
            <v>3.89</v>
          </cell>
          <cell r="N646">
            <v>4.7</v>
          </cell>
          <cell r="O646">
            <v>1</v>
          </cell>
          <cell r="P646">
            <v>0.97589999999999999</v>
          </cell>
          <cell r="Q646">
            <v>0.96050000000000002</v>
          </cell>
          <cell r="S646" t="str">
            <v>A</v>
          </cell>
          <cell r="T646">
            <v>1.4358</v>
          </cell>
          <cell r="V646" t="str">
            <v>A</v>
          </cell>
          <cell r="W646">
            <v>1.82</v>
          </cell>
          <cell r="X646">
            <v>1.4055</v>
          </cell>
          <cell r="Y646">
            <v>-3.0299999999999994E-2</v>
          </cell>
          <cell r="Z646">
            <v>-0.3842000000000001</v>
          </cell>
          <cell r="AA646">
            <v>-0.21109890109890114</v>
          </cell>
        </row>
        <row r="647">
          <cell r="A647" t="str">
            <v>882</v>
          </cell>
          <cell r="B647" t="str">
            <v>NEUROSES EXCEPT DEPRESSIVE</v>
          </cell>
          <cell r="C647">
            <v>26</v>
          </cell>
          <cell r="D647">
            <v>2</v>
          </cell>
          <cell r="E647">
            <v>14766.33</v>
          </cell>
          <cell r="F647">
            <v>13520.74</v>
          </cell>
          <cell r="G647">
            <v>5.08</v>
          </cell>
          <cell r="I647">
            <v>24</v>
          </cell>
          <cell r="J647">
            <v>11302.27</v>
          </cell>
          <cell r="K647">
            <v>5918.87</v>
          </cell>
          <cell r="L647">
            <v>4.17</v>
          </cell>
          <cell r="M647">
            <v>2.17</v>
          </cell>
          <cell r="N647">
            <v>3.58</v>
          </cell>
          <cell r="O647">
            <v>1</v>
          </cell>
          <cell r="P647">
            <v>0.2656</v>
          </cell>
          <cell r="Q647">
            <v>0.26140000000000002</v>
          </cell>
          <cell r="S647" t="str">
            <v>A</v>
          </cell>
          <cell r="T647">
            <v>0.39069999999999999</v>
          </cell>
          <cell r="V647" t="str">
            <v>A</v>
          </cell>
          <cell r="W647">
            <v>0.49630000000000002</v>
          </cell>
          <cell r="X647">
            <v>0.38250000000000001</v>
          </cell>
          <cell r="Y647">
            <v>-8.1999999999999851E-3</v>
          </cell>
          <cell r="Z647">
            <v>-0.10560000000000003</v>
          </cell>
          <cell r="AA647">
            <v>-0.2127745315333468</v>
          </cell>
        </row>
        <row r="648">
          <cell r="A648" t="str">
            <v>607</v>
          </cell>
          <cell r="B648" t="str">
            <v>MINOR SKIN DISORDERS WITHOUT MCC</v>
          </cell>
          <cell r="C648">
            <v>41</v>
          </cell>
          <cell r="D648">
            <v>0</v>
          </cell>
          <cell r="E648">
            <v>22082.44</v>
          </cell>
          <cell r="F648">
            <v>14849.72</v>
          </cell>
          <cell r="G648">
            <v>3.1</v>
          </cell>
          <cell r="I648">
            <v>40</v>
          </cell>
          <cell r="J648">
            <v>21099.21</v>
          </cell>
          <cell r="K648">
            <v>13652.49</v>
          </cell>
          <cell r="L648">
            <v>2.93</v>
          </cell>
          <cell r="M648">
            <v>2.15</v>
          </cell>
          <cell r="N648">
            <v>2.29</v>
          </cell>
          <cell r="O648">
            <v>1</v>
          </cell>
          <cell r="P648">
            <v>0.49580000000000002</v>
          </cell>
          <cell r="Q648">
            <v>0.48799999999999999</v>
          </cell>
          <cell r="S648" t="str">
            <v>A</v>
          </cell>
          <cell r="T648">
            <v>0.72950000000000004</v>
          </cell>
          <cell r="V648" t="str">
            <v>AO</v>
          </cell>
          <cell r="W648">
            <v>0.81169999999999998</v>
          </cell>
          <cell r="X648">
            <v>0.71409999999999996</v>
          </cell>
          <cell r="Y648">
            <v>-1.540000000000008E-2</v>
          </cell>
          <cell r="Z648">
            <v>-8.219999999999994E-2</v>
          </cell>
          <cell r="AA648">
            <v>-0.10126894172723906</v>
          </cell>
        </row>
        <row r="649">
          <cell r="A649" t="str">
            <v>817</v>
          </cell>
          <cell r="B649" t="str">
            <v>OTHER ANTEPARTUM DIAGNOSES WITH O.R. PROCEDURES WITH MCC</v>
          </cell>
          <cell r="C649">
            <v>18</v>
          </cell>
          <cell r="D649">
            <v>3</v>
          </cell>
          <cell r="E649">
            <v>53292.14</v>
          </cell>
          <cell r="F649">
            <v>31940.55</v>
          </cell>
          <cell r="G649">
            <v>3.83</v>
          </cell>
          <cell r="I649">
            <v>17</v>
          </cell>
          <cell r="J649">
            <v>46664.9</v>
          </cell>
          <cell r="K649">
            <v>17018.939999999999</v>
          </cell>
          <cell r="L649">
            <v>3.29</v>
          </cell>
          <cell r="M649">
            <v>2.2200000000000002</v>
          </cell>
          <cell r="N649">
            <v>2.54</v>
          </cell>
          <cell r="O649">
            <v>1</v>
          </cell>
          <cell r="P649">
            <v>1.0965</v>
          </cell>
          <cell r="Q649">
            <v>1.0791999999999999</v>
          </cell>
          <cell r="S649" t="str">
            <v>A</v>
          </cell>
          <cell r="T649">
            <v>1.6132</v>
          </cell>
          <cell r="V649" t="str">
            <v>A</v>
          </cell>
          <cell r="W649">
            <v>2.0577000000000001</v>
          </cell>
          <cell r="X649">
            <v>1.5791999999999999</v>
          </cell>
          <cell r="Y649">
            <v>-3.400000000000003E-2</v>
          </cell>
          <cell r="Z649">
            <v>-0.44450000000000012</v>
          </cell>
          <cell r="AA649">
            <v>-0.21601788404529335</v>
          </cell>
        </row>
        <row r="650">
          <cell r="A650" t="str">
            <v>842</v>
          </cell>
          <cell r="B650" t="str">
            <v>LYMPHOMA AND NON-ACUTE LEUKEMIA WITHOUT CC/MCC</v>
          </cell>
          <cell r="C650">
            <v>14</v>
          </cell>
          <cell r="D650">
            <v>0</v>
          </cell>
          <cell r="E650">
            <v>46599.03</v>
          </cell>
          <cell r="F650">
            <v>38802.97</v>
          </cell>
          <cell r="G650">
            <v>5.43</v>
          </cell>
          <cell r="I650">
            <v>13</v>
          </cell>
          <cell r="J650">
            <v>39601.94</v>
          </cell>
          <cell r="K650">
            <v>30595.11</v>
          </cell>
          <cell r="L650">
            <v>4.8499999999999996</v>
          </cell>
          <cell r="M650">
            <v>4.38</v>
          </cell>
          <cell r="N650">
            <v>3.7</v>
          </cell>
          <cell r="O650">
            <v>1</v>
          </cell>
          <cell r="P650">
            <v>0.93059999999999998</v>
          </cell>
          <cell r="Q650">
            <v>0.91590000000000005</v>
          </cell>
          <cell r="S650" t="str">
            <v>A</v>
          </cell>
          <cell r="T650">
            <v>1.3691</v>
          </cell>
          <cell r="V650" t="str">
            <v>AP</v>
          </cell>
          <cell r="W650">
            <v>1.2734000000000001</v>
          </cell>
          <cell r="X650">
            <v>1.3402000000000001</v>
          </cell>
          <cell r="Y650">
            <v>-2.8899999999999926E-2</v>
          </cell>
          <cell r="Z650">
            <v>9.5699999999999896E-2</v>
          </cell>
          <cell r="AA650">
            <v>7.5153133343803899E-2</v>
          </cell>
        </row>
        <row r="651">
          <cell r="A651" t="str">
            <v>011</v>
          </cell>
          <cell r="B651" t="str">
            <v>TRACHEOSTOMY FOR FACE, MOUTH AND NECK DIAGNOSES OR LARYNGECTOMY WITH MCC</v>
          </cell>
          <cell r="C651">
            <v>27</v>
          </cell>
          <cell r="D651">
            <v>5</v>
          </cell>
          <cell r="E651">
            <v>222796.61</v>
          </cell>
          <cell r="F651">
            <v>138883.88</v>
          </cell>
          <cell r="G651">
            <v>15.19</v>
          </cell>
          <cell r="I651">
            <v>26</v>
          </cell>
          <cell r="J651">
            <v>206912.3</v>
          </cell>
          <cell r="K651">
            <v>114970.45</v>
          </cell>
          <cell r="L651">
            <v>12.77</v>
          </cell>
          <cell r="M651">
            <v>9.2200000000000006</v>
          </cell>
          <cell r="N651">
            <v>10.65</v>
          </cell>
          <cell r="O651">
            <v>1</v>
          </cell>
          <cell r="P651">
            <v>4.8620999999999999</v>
          </cell>
          <cell r="Q651">
            <v>5.7637999999999998</v>
          </cell>
          <cell r="S651" t="str">
            <v>AO</v>
          </cell>
          <cell r="T651">
            <v>8.6157000000000004</v>
          </cell>
          <cell r="V651" t="str">
            <v>A</v>
          </cell>
          <cell r="W651">
            <v>8.9940999999999995</v>
          </cell>
          <cell r="X651">
            <v>8.4342000000000006</v>
          </cell>
          <cell r="Y651">
            <v>-0.18149999999999977</v>
          </cell>
          <cell r="Z651">
            <v>-0.37839999999999918</v>
          </cell>
          <cell r="AA651">
            <v>-4.2072024994162752E-2</v>
          </cell>
        </row>
        <row r="652">
          <cell r="A652" t="str">
            <v>903</v>
          </cell>
          <cell r="B652" t="str">
            <v>WOUND DEBRIDEMENTS FOR INJURIES WITHOUT CC/MCC</v>
          </cell>
          <cell r="C652">
            <v>7</v>
          </cell>
          <cell r="D652">
            <v>0</v>
          </cell>
          <cell r="E652">
            <v>30987.58</v>
          </cell>
          <cell r="F652">
            <v>14550.44</v>
          </cell>
          <cell r="G652">
            <v>2</v>
          </cell>
          <cell r="I652">
            <v>6</v>
          </cell>
          <cell r="J652">
            <v>26076.19</v>
          </cell>
          <cell r="K652">
            <v>8840.2000000000007</v>
          </cell>
          <cell r="L652">
            <v>3.1</v>
          </cell>
          <cell r="M652">
            <v>0.9</v>
          </cell>
          <cell r="N652">
            <v>2.4</v>
          </cell>
          <cell r="O652">
            <v>0</v>
          </cell>
          <cell r="P652">
            <v>0.61270000000000002</v>
          </cell>
          <cell r="Q652">
            <v>1.1061000000000001</v>
          </cell>
          <cell r="S652" t="str">
            <v>M</v>
          </cell>
          <cell r="T652">
            <v>1.6534</v>
          </cell>
          <cell r="V652" t="str">
            <v>A</v>
          </cell>
          <cell r="W652">
            <v>1.159</v>
          </cell>
          <cell r="X652">
            <v>1.6186</v>
          </cell>
          <cell r="Y652">
            <v>-3.4799999999999942E-2</v>
          </cell>
          <cell r="Z652">
            <v>0.49439999999999995</v>
          </cell>
          <cell r="AA652">
            <v>0.42657463330457285</v>
          </cell>
        </row>
        <row r="653">
          <cell r="A653" t="str">
            <v>536</v>
          </cell>
          <cell r="B653" t="str">
            <v>FRACTURES OF HIP AND PELVIS WITHOUT MCC</v>
          </cell>
          <cell r="C653">
            <v>23</v>
          </cell>
          <cell r="D653">
            <v>6</v>
          </cell>
          <cell r="E653">
            <v>24001.22</v>
          </cell>
          <cell r="F653">
            <v>12800.23</v>
          </cell>
          <cell r="G653">
            <v>3.04</v>
          </cell>
          <cell r="I653">
            <v>22</v>
          </cell>
          <cell r="J653">
            <v>22820.18</v>
          </cell>
          <cell r="K653">
            <v>11798.82</v>
          </cell>
          <cell r="L653">
            <v>3</v>
          </cell>
          <cell r="M653">
            <v>2</v>
          </cell>
          <cell r="N653">
            <v>2.4300000000000002</v>
          </cell>
          <cell r="O653">
            <v>1</v>
          </cell>
          <cell r="P653">
            <v>0.53620000000000001</v>
          </cell>
          <cell r="Q653">
            <v>0.52769999999999995</v>
          </cell>
          <cell r="S653" t="str">
            <v>A</v>
          </cell>
          <cell r="T653">
            <v>0.78879999999999995</v>
          </cell>
          <cell r="V653" t="str">
            <v>A</v>
          </cell>
          <cell r="W653">
            <v>1.0144</v>
          </cell>
          <cell r="X653">
            <v>0.7722</v>
          </cell>
          <cell r="Y653">
            <v>-1.6599999999999948E-2</v>
          </cell>
          <cell r="Z653">
            <v>-0.22560000000000002</v>
          </cell>
          <cell r="AA653">
            <v>-0.22239747634069404</v>
          </cell>
        </row>
        <row r="654">
          <cell r="A654" t="str">
            <v>267</v>
          </cell>
          <cell r="B654" t="str">
            <v>ENDOVASCULAR CARDIAC VALVE REPLACEMENT AND SUPPLEMENT PROCEDURES WITHOUT MCC</v>
          </cell>
          <cell r="C654">
            <v>18</v>
          </cell>
          <cell r="D654">
            <v>1</v>
          </cell>
          <cell r="E654">
            <v>112514.24000000001</v>
          </cell>
          <cell r="F654">
            <v>44817.29</v>
          </cell>
          <cell r="G654">
            <v>1.72</v>
          </cell>
          <cell r="I654">
            <v>17</v>
          </cell>
          <cell r="J654">
            <v>102548.8</v>
          </cell>
          <cell r="K654">
            <v>18416.330000000002</v>
          </cell>
          <cell r="L654">
            <v>1.76</v>
          </cell>
          <cell r="M654">
            <v>1.59</v>
          </cell>
          <cell r="N654">
            <v>1.38</v>
          </cell>
          <cell r="O654">
            <v>1</v>
          </cell>
          <cell r="P654">
            <v>2.4097</v>
          </cell>
          <cell r="Q654">
            <v>2.3717000000000001</v>
          </cell>
          <cell r="S654" t="str">
            <v>A</v>
          </cell>
          <cell r="T654">
            <v>3.5451999999999999</v>
          </cell>
          <cell r="V654" t="str">
            <v>A</v>
          </cell>
          <cell r="W654">
            <v>4.5789</v>
          </cell>
          <cell r="X654">
            <v>3.4704999999999999</v>
          </cell>
          <cell r="Y654">
            <v>-7.4699999999999989E-2</v>
          </cell>
          <cell r="Z654">
            <v>-1.0337000000000001</v>
          </cell>
          <cell r="AA654">
            <v>-0.22575291008757564</v>
          </cell>
        </row>
        <row r="655">
          <cell r="A655" t="str">
            <v>188</v>
          </cell>
          <cell r="B655" t="str">
            <v>PLEURAL EFFUSION WITHOUT CC/MCC</v>
          </cell>
          <cell r="C655">
            <v>5</v>
          </cell>
          <cell r="D655">
            <v>0</v>
          </cell>
          <cell r="E655">
            <v>19162.330000000002</v>
          </cell>
          <cell r="F655">
            <v>7489.16</v>
          </cell>
          <cell r="G655">
            <v>2.8</v>
          </cell>
          <cell r="I655">
            <v>5</v>
          </cell>
          <cell r="J655">
            <v>19162.330000000002</v>
          </cell>
          <cell r="K655">
            <v>7489.16</v>
          </cell>
          <cell r="L655">
            <v>2.6</v>
          </cell>
          <cell r="M655">
            <v>1.72</v>
          </cell>
          <cell r="N655">
            <v>2.1</v>
          </cell>
          <cell r="O655">
            <v>0</v>
          </cell>
          <cell r="P655">
            <v>0.45029999999999998</v>
          </cell>
          <cell r="Q655">
            <v>0.65459999999999996</v>
          </cell>
          <cell r="S655" t="str">
            <v>M</v>
          </cell>
          <cell r="T655">
            <v>0.97850000000000004</v>
          </cell>
          <cell r="V655" t="str">
            <v>MP</v>
          </cell>
          <cell r="W655">
            <v>0.81889999999999996</v>
          </cell>
          <cell r="X655">
            <v>0.95789999999999997</v>
          </cell>
          <cell r="Y655">
            <v>-2.0600000000000063E-2</v>
          </cell>
          <cell r="Z655">
            <v>0.15960000000000008</v>
          </cell>
          <cell r="AA655">
            <v>0.19489559164733189</v>
          </cell>
        </row>
        <row r="656">
          <cell r="A656" t="str">
            <v>426</v>
          </cell>
          <cell r="B656" t="str">
            <v>MULTIPLE LEVEL COMBINED ANTERIOR AND POSTERIOR SPINAL FUSION EXCEPT CERVICAL WITH MCC</v>
          </cell>
          <cell r="C656">
            <v>5</v>
          </cell>
          <cell r="D656">
            <v>0</v>
          </cell>
          <cell r="E656">
            <v>261483.25</v>
          </cell>
          <cell r="F656">
            <v>97924.29</v>
          </cell>
          <cell r="G656">
            <v>24.8</v>
          </cell>
          <cell r="I656">
            <v>5</v>
          </cell>
          <cell r="J656">
            <v>261483.25</v>
          </cell>
          <cell r="K656">
            <v>97924.29</v>
          </cell>
          <cell r="L656">
            <v>8.6</v>
          </cell>
          <cell r="M656">
            <v>13.04</v>
          </cell>
          <cell r="N656">
            <v>6.7</v>
          </cell>
          <cell r="O656">
            <v>0</v>
          </cell>
          <cell r="P656">
            <v>6.1444000000000001</v>
          </cell>
          <cell r="Q656">
            <v>9.7626000000000008</v>
          </cell>
          <cell r="S656" t="str">
            <v>M</v>
          </cell>
          <cell r="T656">
            <v>14.5931</v>
          </cell>
          <cell r="V656" t="str">
            <v>M</v>
          </cell>
          <cell r="W656">
            <v>16.978899999999999</v>
          </cell>
          <cell r="X656">
            <v>14.285600000000001</v>
          </cell>
          <cell r="Y656">
            <v>-0.30749999999999922</v>
          </cell>
          <cell r="Z656">
            <v>-2.3857999999999997</v>
          </cell>
          <cell r="AA656">
            <v>-0.14051558110360504</v>
          </cell>
        </row>
        <row r="657">
          <cell r="A657" t="str">
            <v>121</v>
          </cell>
          <cell r="B657" t="str">
            <v>ACUTE MAJOR EYE INFECTIONS WITH CC/MCC</v>
          </cell>
          <cell r="C657">
            <v>20</v>
          </cell>
          <cell r="D657">
            <v>2</v>
          </cell>
          <cell r="E657">
            <v>25234.18</v>
          </cell>
          <cell r="F657">
            <v>18135.650000000001</v>
          </cell>
          <cell r="G657">
            <v>5.15</v>
          </cell>
          <cell r="I657">
            <v>18</v>
          </cell>
          <cell r="J657">
            <v>20261.66</v>
          </cell>
          <cell r="K657">
            <v>10673.86</v>
          </cell>
          <cell r="L657">
            <v>3.83</v>
          </cell>
          <cell r="M657">
            <v>2.06</v>
          </cell>
          <cell r="N657">
            <v>3.31</v>
          </cell>
          <cell r="O657">
            <v>1</v>
          </cell>
          <cell r="P657">
            <v>0.47610000000000002</v>
          </cell>
          <cell r="Q657">
            <v>0.57250000000000001</v>
          </cell>
          <cell r="S657" t="str">
            <v>AP</v>
          </cell>
          <cell r="T657">
            <v>0.85580000000000001</v>
          </cell>
          <cell r="V657" t="str">
            <v>AP</v>
          </cell>
          <cell r="W657">
            <v>1.1181000000000001</v>
          </cell>
          <cell r="X657">
            <v>0.8377</v>
          </cell>
          <cell r="Y657">
            <v>-1.8100000000000005E-2</v>
          </cell>
          <cell r="Z657">
            <v>-0.26230000000000009</v>
          </cell>
          <cell r="AA657">
            <v>-0.23459440121634922</v>
          </cell>
        </row>
        <row r="658">
          <cell r="A658" t="str">
            <v>116</v>
          </cell>
          <cell r="B658" t="str">
            <v>INTRAOCULAR PROCEDURES WITH CC/MCC</v>
          </cell>
          <cell r="C658">
            <v>14</v>
          </cell>
          <cell r="D658">
            <v>0</v>
          </cell>
          <cell r="E658">
            <v>48420.65</v>
          </cell>
          <cell r="F658">
            <v>18282.400000000001</v>
          </cell>
          <cell r="G658">
            <v>3.86</v>
          </cell>
          <cell r="I658">
            <v>13</v>
          </cell>
          <cell r="J658">
            <v>45592.67</v>
          </cell>
          <cell r="K658">
            <v>15747.78</v>
          </cell>
          <cell r="L658">
            <v>4</v>
          </cell>
          <cell r="M658">
            <v>2.75</v>
          </cell>
          <cell r="N658">
            <v>3.07</v>
          </cell>
          <cell r="O658">
            <v>1</v>
          </cell>
          <cell r="P658">
            <v>1.0712999999999999</v>
          </cell>
          <cell r="Q658">
            <v>1.1760999999999999</v>
          </cell>
          <cell r="S658" t="str">
            <v>AO</v>
          </cell>
          <cell r="T658">
            <v>1.758</v>
          </cell>
          <cell r="V658" t="str">
            <v>A</v>
          </cell>
          <cell r="W658">
            <v>2.0503</v>
          </cell>
          <cell r="X658">
            <v>1.7210000000000001</v>
          </cell>
          <cell r="Y658">
            <v>-3.6999999999999922E-2</v>
          </cell>
          <cell r="Z658">
            <v>-0.2923</v>
          </cell>
          <cell r="AA658">
            <v>-0.14256450275569429</v>
          </cell>
        </row>
        <row r="659">
          <cell r="A659" t="str">
            <v>N89</v>
          </cell>
          <cell r="B659" t="str">
            <v>Level III: Neonates, Died or Transferred to Another Acute Care Facility</v>
          </cell>
          <cell r="C659">
            <v>109</v>
          </cell>
          <cell r="D659">
            <v>0</v>
          </cell>
          <cell r="E659">
            <v>311402.95</v>
          </cell>
          <cell r="F659">
            <v>609003.80000000005</v>
          </cell>
          <cell r="G659">
            <v>27.15</v>
          </cell>
          <cell r="I659">
            <v>105</v>
          </cell>
          <cell r="J659">
            <v>213775.92</v>
          </cell>
          <cell r="K659">
            <v>340292.87</v>
          </cell>
          <cell r="L659">
            <v>21.91</v>
          </cell>
          <cell r="M659">
            <v>35.22</v>
          </cell>
          <cell r="N659">
            <v>6.38</v>
          </cell>
          <cell r="O659">
            <v>1</v>
          </cell>
          <cell r="P659">
            <v>5.0233999999999996</v>
          </cell>
          <cell r="Q659">
            <v>4.9442000000000004</v>
          </cell>
          <cell r="S659" t="str">
            <v>A</v>
          </cell>
          <cell r="T659">
            <v>7.3906000000000001</v>
          </cell>
          <cell r="V659" t="str">
            <v>A</v>
          </cell>
          <cell r="W659">
            <v>5.3989000000000003</v>
          </cell>
          <cell r="X659">
            <v>7.2347999999999999</v>
          </cell>
          <cell r="Y659">
            <v>-0.15580000000000016</v>
          </cell>
          <cell r="Z659">
            <v>1.9916999999999998</v>
          </cell>
          <cell r="AA659">
            <v>0.36890848135731347</v>
          </cell>
        </row>
        <row r="660">
          <cell r="A660" t="str">
            <v>266</v>
          </cell>
          <cell r="B660" t="str">
            <v>ENDOVASCULAR CARDIAC VALVE REPLACEMENT AND SUPPLEMENT PROCEDURES WITH MCC</v>
          </cell>
          <cell r="C660">
            <v>17</v>
          </cell>
          <cell r="D660">
            <v>0</v>
          </cell>
          <cell r="E660">
            <v>265176.32000000001</v>
          </cell>
          <cell r="F660">
            <v>123121.1</v>
          </cell>
          <cell r="G660">
            <v>6.65</v>
          </cell>
          <cell r="I660">
            <v>15</v>
          </cell>
          <cell r="J660">
            <v>231204.72</v>
          </cell>
          <cell r="K660">
            <v>85812.800000000003</v>
          </cell>
          <cell r="L660">
            <v>4.8</v>
          </cell>
          <cell r="M660">
            <v>4.5</v>
          </cell>
          <cell r="N660">
            <v>2.94</v>
          </cell>
          <cell r="O660">
            <v>1</v>
          </cell>
          <cell r="P660">
            <v>5.4329000000000001</v>
          </cell>
          <cell r="Q660">
            <v>5.3472</v>
          </cell>
          <cell r="S660" t="str">
            <v>A</v>
          </cell>
          <cell r="T660">
            <v>7.9930000000000003</v>
          </cell>
          <cell r="V660" t="str">
            <v>A</v>
          </cell>
          <cell r="W660">
            <v>10.4201</v>
          </cell>
          <cell r="X660">
            <v>7.8246000000000002</v>
          </cell>
          <cell r="Y660">
            <v>-0.16840000000000011</v>
          </cell>
          <cell r="Z660">
            <v>-2.4270999999999994</v>
          </cell>
          <cell r="AA660">
            <v>-0.23292482797669883</v>
          </cell>
        </row>
        <row r="661">
          <cell r="A661" t="str">
            <v>923</v>
          </cell>
          <cell r="B661" t="str">
            <v>OTHER INJURY, POISONING AND TOXIC EFFECT DIAGNOSES WITHOUT MCC</v>
          </cell>
          <cell r="C661">
            <v>43</v>
          </cell>
          <cell r="D661">
            <v>3</v>
          </cell>
          <cell r="E661">
            <v>28501.88</v>
          </cell>
          <cell r="F661">
            <v>43069.3</v>
          </cell>
          <cell r="G661">
            <v>6.09</v>
          </cell>
          <cell r="I661">
            <v>42</v>
          </cell>
          <cell r="J661">
            <v>22287.03</v>
          </cell>
          <cell r="K661">
            <v>15436.31</v>
          </cell>
          <cell r="L661">
            <v>4.07</v>
          </cell>
          <cell r="M661">
            <v>5.75</v>
          </cell>
          <cell r="N661">
            <v>2.62</v>
          </cell>
          <cell r="O661">
            <v>1</v>
          </cell>
          <cell r="P661">
            <v>0.52370000000000005</v>
          </cell>
          <cell r="Q661">
            <v>0.51539999999999997</v>
          </cell>
          <cell r="S661" t="str">
            <v>A</v>
          </cell>
          <cell r="T661">
            <v>0.77039999999999997</v>
          </cell>
          <cell r="V661" t="str">
            <v>A</v>
          </cell>
          <cell r="W661">
            <v>1.0049999999999999</v>
          </cell>
          <cell r="X661">
            <v>0.75419999999999998</v>
          </cell>
          <cell r="Y661">
            <v>-1.6199999999999992E-2</v>
          </cell>
          <cell r="Z661">
            <v>-0.23459999999999992</v>
          </cell>
          <cell r="AA661">
            <v>-0.23343283582089547</v>
          </cell>
        </row>
        <row r="662">
          <cell r="A662" t="str">
            <v>256</v>
          </cell>
          <cell r="B662" t="str">
            <v>UPPER LIMB AND TOE AMPUTATION FOR CIRCULATORY SYSTEM DISORDERS WITH CC</v>
          </cell>
          <cell r="C662">
            <v>22</v>
          </cell>
          <cell r="D662">
            <v>0</v>
          </cell>
          <cell r="E662">
            <v>49282.84</v>
          </cell>
          <cell r="F662">
            <v>21532.14</v>
          </cell>
          <cell r="G662">
            <v>5.64</v>
          </cell>
          <cell r="I662">
            <v>20</v>
          </cell>
          <cell r="J662">
            <v>44490.43</v>
          </cell>
          <cell r="K662">
            <v>16034.3</v>
          </cell>
          <cell r="L662">
            <v>5.25</v>
          </cell>
          <cell r="M662">
            <v>2.17</v>
          </cell>
          <cell r="N662">
            <v>4.8499999999999996</v>
          </cell>
          <cell r="O662">
            <v>1</v>
          </cell>
          <cell r="P662">
            <v>1.0454000000000001</v>
          </cell>
          <cell r="Q662">
            <v>1.0808</v>
          </cell>
          <cell r="S662" t="str">
            <v>AO</v>
          </cell>
          <cell r="T662">
            <v>1.6155999999999999</v>
          </cell>
          <cell r="V662" t="str">
            <v>AP</v>
          </cell>
          <cell r="W662">
            <v>1.6798</v>
          </cell>
          <cell r="X662">
            <v>1.5814999999999999</v>
          </cell>
          <cell r="Y662">
            <v>-3.4100000000000019E-2</v>
          </cell>
          <cell r="Z662">
            <v>-6.4200000000000035E-2</v>
          </cell>
          <cell r="AA662">
            <v>-3.8218835575663794E-2</v>
          </cell>
        </row>
        <row r="663">
          <cell r="A663" t="str">
            <v>959</v>
          </cell>
          <cell r="B663" t="str">
            <v>OTHER O.R. PROCEDURES FOR MULTIPLE SIGNIFICANT TRAUMA WITHOUT CC/MCC</v>
          </cell>
          <cell r="C663">
            <v>9</v>
          </cell>
          <cell r="D663">
            <v>0</v>
          </cell>
          <cell r="E663">
            <v>87032.73</v>
          </cell>
          <cell r="F663">
            <v>32541.83</v>
          </cell>
          <cell r="G663">
            <v>4.78</v>
          </cell>
          <cell r="I663">
            <v>8</v>
          </cell>
          <cell r="J663">
            <v>78201.070000000007</v>
          </cell>
          <cell r="K663">
            <v>22121.439999999999</v>
          </cell>
          <cell r="L663">
            <v>3.8</v>
          </cell>
          <cell r="M663">
            <v>2.71</v>
          </cell>
          <cell r="N663">
            <v>3.4</v>
          </cell>
          <cell r="O663">
            <v>0</v>
          </cell>
          <cell r="P663">
            <v>1.8375999999999999</v>
          </cell>
          <cell r="Q663">
            <v>2.0022000000000002</v>
          </cell>
          <cell r="S663" t="str">
            <v>MO</v>
          </cell>
          <cell r="T663">
            <v>2.9929000000000001</v>
          </cell>
          <cell r="V663" t="str">
            <v>MP</v>
          </cell>
          <cell r="W663">
            <v>2.9988000000000001</v>
          </cell>
          <cell r="X663">
            <v>2.9298000000000002</v>
          </cell>
          <cell r="Y663">
            <v>-6.3099999999999934E-2</v>
          </cell>
          <cell r="Z663">
            <v>-5.9000000000000163E-3</v>
          </cell>
          <cell r="AA663">
            <v>-1.9674536481259224E-3</v>
          </cell>
        </row>
        <row r="664">
          <cell r="A664" t="str">
            <v>423</v>
          </cell>
          <cell r="B664" t="str">
            <v>OTHER HEPATOBILIARY OR PANCREAS O.R. PROCEDURES WITH MCC</v>
          </cell>
          <cell r="C664">
            <v>9</v>
          </cell>
          <cell r="D664">
            <v>0</v>
          </cell>
          <cell r="E664">
            <v>144548.21</v>
          </cell>
          <cell r="F664">
            <v>107244.59</v>
          </cell>
          <cell r="G664">
            <v>11.67</v>
          </cell>
          <cell r="I664">
            <v>9</v>
          </cell>
          <cell r="J664">
            <v>144548.21</v>
          </cell>
          <cell r="K664">
            <v>107244.59</v>
          </cell>
          <cell r="L664">
            <v>10.9</v>
          </cell>
          <cell r="M664">
            <v>10.08</v>
          </cell>
          <cell r="N664">
            <v>7.8</v>
          </cell>
          <cell r="O664">
            <v>0</v>
          </cell>
          <cell r="P664">
            <v>3.3965999999999998</v>
          </cell>
          <cell r="Q664">
            <v>4.1007999999999996</v>
          </cell>
          <cell r="S664" t="str">
            <v>M</v>
          </cell>
          <cell r="T664">
            <v>6.1299000000000001</v>
          </cell>
          <cell r="V664" t="str">
            <v>M</v>
          </cell>
          <cell r="W664">
            <v>6.3978999999999999</v>
          </cell>
          <cell r="X664">
            <v>6.0007000000000001</v>
          </cell>
          <cell r="Y664">
            <v>-0.12919999999999998</v>
          </cell>
          <cell r="Z664">
            <v>-0.26799999999999979</v>
          </cell>
          <cell r="AA664">
            <v>-4.1888744744369218E-2</v>
          </cell>
        </row>
        <row r="665">
          <cell r="A665" t="str">
            <v>584</v>
          </cell>
          <cell r="B665" t="str">
            <v>BREAST BIOPSY, LOCAL EXCISION AND OTHER BREAST PROCEDURES WITH CC/MCC</v>
          </cell>
          <cell r="C665">
            <v>10</v>
          </cell>
          <cell r="D665">
            <v>0</v>
          </cell>
          <cell r="E665">
            <v>94110.65</v>
          </cell>
          <cell r="F665">
            <v>61329.96</v>
          </cell>
          <cell r="G665">
            <v>4.9000000000000004</v>
          </cell>
          <cell r="I665">
            <v>10</v>
          </cell>
          <cell r="J665">
            <v>94110.65</v>
          </cell>
          <cell r="K665">
            <v>61329.96</v>
          </cell>
          <cell r="L665">
            <v>4.9000000000000004</v>
          </cell>
          <cell r="M665">
            <v>2.17</v>
          </cell>
          <cell r="N665">
            <v>4.4400000000000004</v>
          </cell>
          <cell r="O665">
            <v>1</v>
          </cell>
          <cell r="P665">
            <v>2.2113999999999998</v>
          </cell>
          <cell r="Q665">
            <v>2.9325000000000001</v>
          </cell>
          <cell r="S665" t="str">
            <v>AP</v>
          </cell>
          <cell r="T665">
            <v>4.3834999999999997</v>
          </cell>
          <cell r="V665" t="str">
            <v>A</v>
          </cell>
          <cell r="W665">
            <v>4.2609000000000004</v>
          </cell>
          <cell r="X665">
            <v>4.2911000000000001</v>
          </cell>
          <cell r="Y665">
            <v>-9.2399999999999594E-2</v>
          </cell>
          <cell r="Z665">
            <v>0.12259999999999938</v>
          </cell>
          <cell r="AA665">
            <v>2.8773263864441637E-2</v>
          </cell>
        </row>
        <row r="666">
          <cell r="A666" t="str">
            <v>557</v>
          </cell>
          <cell r="B666" t="str">
            <v>TENDONITIS, MYOSITIS AND BURSITIS WITH MCC</v>
          </cell>
          <cell r="C666">
            <v>22</v>
          </cell>
          <cell r="D666">
            <v>2</v>
          </cell>
          <cell r="E666">
            <v>29591.439999999999</v>
          </cell>
          <cell r="F666">
            <v>26390.18</v>
          </cell>
          <cell r="G666">
            <v>5.82</v>
          </cell>
          <cell r="I666">
            <v>21</v>
          </cell>
          <cell r="J666">
            <v>24715.61</v>
          </cell>
          <cell r="K666">
            <v>14373.05</v>
          </cell>
          <cell r="L666">
            <v>3.52</v>
          </cell>
          <cell r="M666">
            <v>1.89</v>
          </cell>
          <cell r="N666">
            <v>3.01</v>
          </cell>
          <cell r="O666">
            <v>1</v>
          </cell>
          <cell r="P666">
            <v>0.58079999999999998</v>
          </cell>
          <cell r="Q666">
            <v>0.5716</v>
          </cell>
          <cell r="S666" t="str">
            <v>A</v>
          </cell>
          <cell r="T666">
            <v>0.85440000000000005</v>
          </cell>
          <cell r="V666" t="str">
            <v>A</v>
          </cell>
          <cell r="W666">
            <v>1.1198999999999999</v>
          </cell>
          <cell r="X666">
            <v>0.83640000000000003</v>
          </cell>
          <cell r="Y666">
            <v>-1.8000000000000016E-2</v>
          </cell>
          <cell r="Z666">
            <v>-0.26549999999999985</v>
          </cell>
          <cell r="AA666">
            <v>-0.23707473881596561</v>
          </cell>
        </row>
        <row r="667">
          <cell r="A667" t="str">
            <v>456</v>
          </cell>
          <cell r="B667" t="str">
            <v>SPINAL FUSION EXCEPT CERVICAL WITH SPINAL CURVATURE, MALIGNANCY, OR INFECTION WITH MCC</v>
          </cell>
          <cell r="C667">
            <v>12</v>
          </cell>
          <cell r="D667">
            <v>6</v>
          </cell>
          <cell r="E667">
            <v>209042.56</v>
          </cell>
          <cell r="F667">
            <v>81863.75</v>
          </cell>
          <cell r="G667">
            <v>14.17</v>
          </cell>
          <cell r="I667">
            <v>11</v>
          </cell>
          <cell r="J667">
            <v>193203.8</v>
          </cell>
          <cell r="K667">
            <v>65578.350000000006</v>
          </cell>
          <cell r="L667">
            <v>14.27</v>
          </cell>
          <cell r="M667">
            <v>14.52</v>
          </cell>
          <cell r="N667">
            <v>8.91</v>
          </cell>
          <cell r="O667">
            <v>1</v>
          </cell>
          <cell r="P667">
            <v>4.5399000000000003</v>
          </cell>
          <cell r="Q667">
            <v>4.4683000000000002</v>
          </cell>
          <cell r="S667" t="str">
            <v>A</v>
          </cell>
          <cell r="T667">
            <v>6.6791999999999998</v>
          </cell>
          <cell r="V667" t="str">
            <v>A</v>
          </cell>
          <cell r="W667">
            <v>8.3132000000000001</v>
          </cell>
          <cell r="X667">
            <v>6.5385</v>
          </cell>
          <cell r="Y667">
            <v>-0.14069999999999983</v>
          </cell>
          <cell r="Z667">
            <v>-1.6340000000000003</v>
          </cell>
          <cell r="AA667">
            <v>-0.19655487658182172</v>
          </cell>
        </row>
        <row r="668">
          <cell r="A668" t="str">
            <v>068</v>
          </cell>
          <cell r="B668" t="str">
            <v>PRECEREBRAL OCCLUSION WITHOUT INFARCTION WITHOUT MCC</v>
          </cell>
          <cell r="C668">
            <v>24</v>
          </cell>
          <cell r="D668">
            <v>2</v>
          </cell>
          <cell r="E668">
            <v>31989.07</v>
          </cell>
          <cell r="F668">
            <v>21446.01</v>
          </cell>
          <cell r="G668">
            <v>2.88</v>
          </cell>
          <cell r="I668">
            <v>22</v>
          </cell>
          <cell r="J668">
            <v>26861.39</v>
          </cell>
          <cell r="K668">
            <v>13597.22</v>
          </cell>
          <cell r="L668">
            <v>2.27</v>
          </cell>
          <cell r="M668">
            <v>1.29</v>
          </cell>
          <cell r="N668">
            <v>1.94</v>
          </cell>
          <cell r="O668">
            <v>1</v>
          </cell>
          <cell r="P668">
            <v>0.63119999999999998</v>
          </cell>
          <cell r="Q668">
            <v>0.62119999999999997</v>
          </cell>
          <cell r="S668" t="str">
            <v>A</v>
          </cell>
          <cell r="T668">
            <v>0.92859999999999998</v>
          </cell>
          <cell r="V668" t="str">
            <v>A</v>
          </cell>
          <cell r="W668">
            <v>1.2223999999999999</v>
          </cell>
          <cell r="X668">
            <v>0.90900000000000003</v>
          </cell>
          <cell r="Y668">
            <v>-1.9599999999999951E-2</v>
          </cell>
          <cell r="Z668">
            <v>-0.29379999999999995</v>
          </cell>
          <cell r="AA668">
            <v>-0.24034685863874342</v>
          </cell>
        </row>
        <row r="669">
          <cell r="A669" t="str">
            <v>836</v>
          </cell>
          <cell r="B669" t="str">
            <v>ACUTE LEUKEMIA WITHOUT CC/MCC</v>
          </cell>
          <cell r="C669">
            <v>6</v>
          </cell>
          <cell r="D669">
            <v>1</v>
          </cell>
          <cell r="E669">
            <v>44810.69</v>
          </cell>
          <cell r="F669">
            <v>31203.26</v>
          </cell>
          <cell r="G669">
            <v>4.83</v>
          </cell>
          <cell r="I669">
            <v>6</v>
          </cell>
          <cell r="J669">
            <v>44810.69</v>
          </cell>
          <cell r="K669">
            <v>31203.26</v>
          </cell>
          <cell r="L669">
            <v>3.5</v>
          </cell>
          <cell r="M669">
            <v>3.24</v>
          </cell>
          <cell r="N669">
            <v>2.6</v>
          </cell>
          <cell r="O669">
            <v>0</v>
          </cell>
          <cell r="P669">
            <v>1.0529999999999999</v>
          </cell>
          <cell r="Q669">
            <v>1.1221000000000001</v>
          </cell>
          <cell r="S669" t="str">
            <v>M</v>
          </cell>
          <cell r="T669">
            <v>1.6773</v>
          </cell>
          <cell r="V669" t="str">
            <v>M</v>
          </cell>
          <cell r="W669">
            <v>1.8786</v>
          </cell>
          <cell r="X669">
            <v>1.6419999999999999</v>
          </cell>
          <cell r="Y669">
            <v>-3.5300000000000109E-2</v>
          </cell>
          <cell r="Z669">
            <v>-0.20130000000000003</v>
          </cell>
          <cell r="AA669">
            <v>-0.10715426381347813</v>
          </cell>
        </row>
        <row r="670">
          <cell r="A670" t="str">
            <v>757</v>
          </cell>
          <cell r="B670" t="str">
            <v>INFECTIONS, FEMALE REPRODUCTIVE SYSTEM WITH MCC</v>
          </cell>
          <cell r="C670">
            <v>10</v>
          </cell>
          <cell r="D670">
            <v>1</v>
          </cell>
          <cell r="E670">
            <v>31650.97</v>
          </cell>
          <cell r="F670">
            <v>15201.78</v>
          </cell>
          <cell r="G670">
            <v>4.5999999999999996</v>
          </cell>
          <cell r="I670">
            <v>9</v>
          </cell>
          <cell r="J670">
            <v>27903.55</v>
          </cell>
          <cell r="K670">
            <v>10786.06</v>
          </cell>
          <cell r="L670">
            <v>6.3</v>
          </cell>
          <cell r="M670">
            <v>2.79</v>
          </cell>
          <cell r="N670">
            <v>4.7</v>
          </cell>
          <cell r="O670">
            <v>0</v>
          </cell>
          <cell r="P670">
            <v>0.65569999999999995</v>
          </cell>
          <cell r="Q670">
            <v>1.4412</v>
          </cell>
          <cell r="S670" t="str">
            <v>M</v>
          </cell>
          <cell r="T670">
            <v>2.1543000000000001</v>
          </cell>
          <cell r="V670" t="str">
            <v>A</v>
          </cell>
          <cell r="W670">
            <v>1.2798</v>
          </cell>
          <cell r="X670">
            <v>2.1089000000000002</v>
          </cell>
          <cell r="Y670">
            <v>-4.5399999999999885E-2</v>
          </cell>
          <cell r="Z670">
            <v>0.87450000000000006</v>
          </cell>
          <cell r="AA670">
            <v>0.68330989217065163</v>
          </cell>
        </row>
        <row r="671">
          <cell r="A671" t="str">
            <v>723</v>
          </cell>
          <cell r="B671" t="str">
            <v>MALIGNANCY, MALE REPRODUCTIVE SYSTEM WITH CC</v>
          </cell>
          <cell r="C671">
            <v>3</v>
          </cell>
          <cell r="D671">
            <v>0</v>
          </cell>
          <cell r="E671">
            <v>28933.18</v>
          </cell>
          <cell r="F671">
            <v>24495.29</v>
          </cell>
          <cell r="G671">
            <v>4</v>
          </cell>
          <cell r="I671">
            <v>3</v>
          </cell>
          <cell r="J671">
            <v>28933.18</v>
          </cell>
          <cell r="K671">
            <v>24495.29</v>
          </cell>
          <cell r="L671">
            <v>4.4000000000000004</v>
          </cell>
          <cell r="M671">
            <v>1.41</v>
          </cell>
          <cell r="N671">
            <v>3.3</v>
          </cell>
          <cell r="O671">
            <v>0</v>
          </cell>
          <cell r="P671">
            <v>0.67989999999999995</v>
          </cell>
          <cell r="Q671">
            <v>1.0524</v>
          </cell>
          <cell r="S671" t="str">
            <v>M</v>
          </cell>
          <cell r="T671">
            <v>1.5730999999999999</v>
          </cell>
          <cell r="V671" t="str">
            <v>M</v>
          </cell>
          <cell r="W671">
            <v>1.7605</v>
          </cell>
          <cell r="X671">
            <v>1.54</v>
          </cell>
          <cell r="Y671">
            <v>-3.3099999999999907E-2</v>
          </cell>
          <cell r="Z671">
            <v>-0.18740000000000001</v>
          </cell>
          <cell r="AA671">
            <v>-0.10644703209315537</v>
          </cell>
        </row>
        <row r="672">
          <cell r="A672" t="str">
            <v>152</v>
          </cell>
          <cell r="B672" t="str">
            <v>OTITIS MEDIA AND URI WITH MCC</v>
          </cell>
          <cell r="C672">
            <v>31</v>
          </cell>
          <cell r="D672">
            <v>1</v>
          </cell>
          <cell r="E672">
            <v>26366.07</v>
          </cell>
          <cell r="F672">
            <v>29472.81</v>
          </cell>
          <cell r="G672">
            <v>2.84</v>
          </cell>
          <cell r="I672">
            <v>29</v>
          </cell>
          <cell r="J672">
            <v>19890.53</v>
          </cell>
          <cell r="K672">
            <v>15012.53</v>
          </cell>
          <cell r="L672">
            <v>2.38</v>
          </cell>
          <cell r="M672">
            <v>1.58</v>
          </cell>
          <cell r="N672">
            <v>1.96</v>
          </cell>
          <cell r="O672">
            <v>1</v>
          </cell>
          <cell r="P672">
            <v>0.46739999999999998</v>
          </cell>
          <cell r="Q672">
            <v>0.46</v>
          </cell>
          <cell r="S672" t="str">
            <v>A</v>
          </cell>
          <cell r="T672">
            <v>0.68759999999999999</v>
          </cell>
          <cell r="V672" t="str">
            <v>A</v>
          </cell>
          <cell r="W672">
            <v>0.91759999999999997</v>
          </cell>
          <cell r="X672">
            <v>0.67310000000000003</v>
          </cell>
          <cell r="Y672">
            <v>-1.4499999999999957E-2</v>
          </cell>
          <cell r="Z672">
            <v>-0.22999999999999998</v>
          </cell>
          <cell r="AA672">
            <v>-0.25065387968613773</v>
          </cell>
        </row>
        <row r="673">
          <cell r="A673" t="str">
            <v>902</v>
          </cell>
          <cell r="B673" t="str">
            <v>WOUND DEBRIDEMENTS FOR INJURIES WITH CC</v>
          </cell>
          <cell r="C673">
            <v>19</v>
          </cell>
          <cell r="D673">
            <v>2</v>
          </cell>
          <cell r="E673">
            <v>67002.31</v>
          </cell>
          <cell r="F673">
            <v>59656.77</v>
          </cell>
          <cell r="G673">
            <v>3.79</v>
          </cell>
          <cell r="I673">
            <v>18</v>
          </cell>
          <cell r="J673">
            <v>56237</v>
          </cell>
          <cell r="K673">
            <v>39429.75</v>
          </cell>
          <cell r="L673">
            <v>3.94</v>
          </cell>
          <cell r="M673">
            <v>2.04</v>
          </cell>
          <cell r="N673">
            <v>3.36</v>
          </cell>
          <cell r="O673">
            <v>1</v>
          </cell>
          <cell r="P673">
            <v>1.3214999999999999</v>
          </cell>
          <cell r="Q673">
            <v>1.3007</v>
          </cell>
          <cell r="S673" t="str">
            <v>A</v>
          </cell>
          <cell r="T673">
            <v>1.9442999999999999</v>
          </cell>
          <cell r="V673" t="str">
            <v>A</v>
          </cell>
          <cell r="W673">
            <v>2.6027</v>
          </cell>
          <cell r="X673">
            <v>1.9033</v>
          </cell>
          <cell r="Y673">
            <v>-4.0999999999999925E-2</v>
          </cell>
          <cell r="Z673">
            <v>-0.6584000000000001</v>
          </cell>
          <cell r="AA673">
            <v>-0.25296807161793528</v>
          </cell>
        </row>
        <row r="674">
          <cell r="A674" t="str">
            <v>562</v>
          </cell>
          <cell r="B674" t="str">
            <v>FRACTURE, SPRAIN, STRAIN AND DISLOCATION EXCEPT FEMUR, HIP, PELVIS AND THIGH WITH MCC</v>
          </cell>
          <cell r="C674">
            <v>9</v>
          </cell>
          <cell r="D674">
            <v>2</v>
          </cell>
          <cell r="E674">
            <v>47610.36</v>
          </cell>
          <cell r="F674">
            <v>36551.08</v>
          </cell>
          <cell r="G674">
            <v>8.67</v>
          </cell>
          <cell r="I674">
            <v>8</v>
          </cell>
          <cell r="J674">
            <v>38034.69</v>
          </cell>
          <cell r="K674">
            <v>26033.4</v>
          </cell>
          <cell r="L674">
            <v>5.0999999999999996</v>
          </cell>
          <cell r="M674">
            <v>2.57</v>
          </cell>
          <cell r="N674">
            <v>4.0999999999999996</v>
          </cell>
          <cell r="O674">
            <v>0</v>
          </cell>
          <cell r="P674">
            <v>0.89370000000000005</v>
          </cell>
          <cell r="Q674">
            <v>1.3759999999999999</v>
          </cell>
          <cell r="S674" t="str">
            <v>M</v>
          </cell>
          <cell r="T674">
            <v>2.0568</v>
          </cell>
          <cell r="V674" t="str">
            <v>M</v>
          </cell>
          <cell r="W674">
            <v>2.1949999999999998</v>
          </cell>
          <cell r="X674">
            <v>2.0135000000000001</v>
          </cell>
          <cell r="Y674">
            <v>-4.3299999999999894E-2</v>
          </cell>
          <cell r="Z674">
            <v>-0.13819999999999988</v>
          </cell>
          <cell r="AA674">
            <v>-6.2961275626423646E-2</v>
          </cell>
        </row>
        <row r="675">
          <cell r="A675" t="str">
            <v>864</v>
          </cell>
          <cell r="B675" t="str">
            <v>FEVER AND INFLAMMATORY CONDITIONS</v>
          </cell>
          <cell r="C675">
            <v>33</v>
          </cell>
          <cell r="D675">
            <v>1</v>
          </cell>
          <cell r="E675">
            <v>20037.759999999998</v>
          </cell>
          <cell r="F675">
            <v>9851.31</v>
          </cell>
          <cell r="G675">
            <v>2.61</v>
          </cell>
          <cell r="I675">
            <v>30</v>
          </cell>
          <cell r="J675">
            <v>17811.13</v>
          </cell>
          <cell r="K675">
            <v>7223.05</v>
          </cell>
          <cell r="L675">
            <v>2.5299999999999998</v>
          </cell>
          <cell r="M675">
            <v>1.0900000000000001</v>
          </cell>
          <cell r="N675">
            <v>2.31</v>
          </cell>
          <cell r="O675">
            <v>1</v>
          </cell>
          <cell r="P675">
            <v>0.41849999999999998</v>
          </cell>
          <cell r="Q675">
            <v>0.41189999999999999</v>
          </cell>
          <cell r="S675" t="str">
            <v>A</v>
          </cell>
          <cell r="T675">
            <v>0.61570000000000003</v>
          </cell>
          <cell r="V675" t="str">
            <v>A</v>
          </cell>
          <cell r="W675">
            <v>0.83250000000000002</v>
          </cell>
          <cell r="X675">
            <v>0.60270000000000001</v>
          </cell>
          <cell r="Y675">
            <v>-1.3000000000000012E-2</v>
          </cell>
          <cell r="Z675">
            <v>-0.21679999999999999</v>
          </cell>
          <cell r="AA675">
            <v>-0.26042042042042041</v>
          </cell>
        </row>
        <row r="676">
          <cell r="A676" t="str">
            <v>318</v>
          </cell>
          <cell r="B676" t="str">
            <v>PERCUTANEOUS CORONARY ATHERECTOMY WITHOUT INTRALUMINAL DEVICE</v>
          </cell>
          <cell r="C676">
            <v>5</v>
          </cell>
          <cell r="D676">
            <v>0</v>
          </cell>
          <cell r="E676">
            <v>79325</v>
          </cell>
          <cell r="F676">
            <v>21058.6</v>
          </cell>
          <cell r="G676">
            <v>3.4</v>
          </cell>
          <cell r="I676">
            <v>5</v>
          </cell>
          <cell r="J676">
            <v>79325</v>
          </cell>
          <cell r="K676">
            <v>21058.6</v>
          </cell>
          <cell r="L676">
            <v>3.7</v>
          </cell>
          <cell r="M676">
            <v>1.02</v>
          </cell>
          <cell r="N676">
            <v>2.7</v>
          </cell>
          <cell r="O676">
            <v>0</v>
          </cell>
          <cell r="P676">
            <v>1.8640000000000001</v>
          </cell>
          <cell r="Q676">
            <v>2.5771000000000002</v>
          </cell>
          <cell r="S676" t="str">
            <v>M</v>
          </cell>
          <cell r="T676">
            <v>3.8521999999999998</v>
          </cell>
          <cell r="V676" t="str">
            <v>M</v>
          </cell>
          <cell r="W676">
            <v>3.7313999999999998</v>
          </cell>
          <cell r="X676">
            <v>3.7711000000000001</v>
          </cell>
          <cell r="Y676">
            <v>-8.1099999999999728E-2</v>
          </cell>
          <cell r="Z676">
            <v>0.12080000000000002</v>
          </cell>
          <cell r="AA676">
            <v>3.2373907916599672E-2</v>
          </cell>
        </row>
        <row r="677">
          <cell r="A677" t="str">
            <v>815</v>
          </cell>
          <cell r="B677" t="str">
            <v>RETICULOENDOTHELIAL AND IMMUNITY DISORDERS WITH CC</v>
          </cell>
          <cell r="C677">
            <v>39</v>
          </cell>
          <cell r="D677">
            <v>0</v>
          </cell>
          <cell r="E677">
            <v>26306.31</v>
          </cell>
          <cell r="F677">
            <v>15364.27</v>
          </cell>
          <cell r="G677">
            <v>3.54</v>
          </cell>
          <cell r="I677">
            <v>36</v>
          </cell>
          <cell r="J677">
            <v>23030.68</v>
          </cell>
          <cell r="K677">
            <v>10658.25</v>
          </cell>
          <cell r="L677">
            <v>3.22</v>
          </cell>
          <cell r="M677">
            <v>1.86</v>
          </cell>
          <cell r="N677">
            <v>2.76</v>
          </cell>
          <cell r="O677">
            <v>1</v>
          </cell>
          <cell r="P677">
            <v>0.54120000000000001</v>
          </cell>
          <cell r="Q677">
            <v>0.53269999999999995</v>
          </cell>
          <cell r="S677" t="str">
            <v>A</v>
          </cell>
          <cell r="T677">
            <v>0.79630000000000001</v>
          </cell>
          <cell r="V677" t="str">
            <v>A</v>
          </cell>
          <cell r="W677">
            <v>1.0851</v>
          </cell>
          <cell r="X677">
            <v>0.77949999999999997</v>
          </cell>
          <cell r="Y677">
            <v>-1.6800000000000037E-2</v>
          </cell>
          <cell r="Z677">
            <v>-0.28879999999999995</v>
          </cell>
          <cell r="AA677">
            <v>-0.26615058519952073</v>
          </cell>
        </row>
        <row r="678">
          <cell r="A678" t="str">
            <v>839</v>
          </cell>
          <cell r="B678" t="str">
            <v>CHEMOTHERAPY WITH ACUTE LEUKEMIA AS SECONDARY DIAGNOSIS WITHOUT CC/MCC</v>
          </cell>
          <cell r="C678">
            <v>36</v>
          </cell>
          <cell r="D678">
            <v>0</v>
          </cell>
          <cell r="E678">
            <v>29605.61</v>
          </cell>
          <cell r="F678">
            <v>31303.279999999999</v>
          </cell>
          <cell r="G678">
            <v>3.47</v>
          </cell>
          <cell r="I678">
            <v>34</v>
          </cell>
          <cell r="J678">
            <v>22755.7</v>
          </cell>
          <cell r="K678">
            <v>13641.97</v>
          </cell>
          <cell r="L678">
            <v>3.44</v>
          </cell>
          <cell r="M678">
            <v>1.24</v>
          </cell>
          <cell r="N678">
            <v>3.21</v>
          </cell>
          <cell r="O678">
            <v>1</v>
          </cell>
          <cell r="P678">
            <v>0.53469999999999995</v>
          </cell>
          <cell r="Q678">
            <v>0.52629999999999999</v>
          </cell>
          <cell r="S678" t="str">
            <v>A</v>
          </cell>
          <cell r="T678">
            <v>0.78669999999999995</v>
          </cell>
          <cell r="V678" t="str">
            <v>AO</v>
          </cell>
          <cell r="W678">
            <v>0.92310000000000003</v>
          </cell>
          <cell r="X678">
            <v>0.77010000000000001</v>
          </cell>
          <cell r="Y678">
            <v>-1.6599999999999948E-2</v>
          </cell>
          <cell r="Z678">
            <v>-0.13640000000000008</v>
          </cell>
          <cell r="AA678">
            <v>-0.14776297259235194</v>
          </cell>
        </row>
        <row r="679">
          <cell r="A679" t="str">
            <v>094</v>
          </cell>
          <cell r="B679" t="str">
            <v>BACTERIAL AND TUBERCULOUS INFECTIONS OF NERVOUS SYSTEM WITH MCC</v>
          </cell>
          <cell r="C679">
            <v>17</v>
          </cell>
          <cell r="D679">
            <v>5</v>
          </cell>
          <cell r="E679">
            <v>86954.9</v>
          </cell>
          <cell r="F679">
            <v>69897.52</v>
          </cell>
          <cell r="G679">
            <v>16.940000000000001</v>
          </cell>
          <cell r="I679">
            <v>16</v>
          </cell>
          <cell r="J679">
            <v>76342.960000000006</v>
          </cell>
          <cell r="K679">
            <v>57241.52</v>
          </cell>
          <cell r="L679">
            <v>15.75</v>
          </cell>
          <cell r="M679">
            <v>18.61</v>
          </cell>
          <cell r="N679">
            <v>7.86</v>
          </cell>
          <cell r="O679">
            <v>1</v>
          </cell>
          <cell r="P679">
            <v>1.7939000000000001</v>
          </cell>
          <cell r="Q679">
            <v>2.3736000000000002</v>
          </cell>
          <cell r="S679" t="str">
            <v>AT</v>
          </cell>
          <cell r="T679">
            <v>3.5480999999999998</v>
          </cell>
          <cell r="V679" t="str">
            <v>AT</v>
          </cell>
          <cell r="W679">
            <v>4.2691999999999997</v>
          </cell>
          <cell r="X679">
            <v>3.4733000000000001</v>
          </cell>
          <cell r="Y679">
            <v>-7.4799999999999756E-2</v>
          </cell>
          <cell r="Z679">
            <v>-0.72109999999999985</v>
          </cell>
          <cell r="AA679">
            <v>-0.16890752365782816</v>
          </cell>
        </row>
        <row r="680">
          <cell r="A680" t="str">
            <v>495</v>
          </cell>
          <cell r="B680" t="str">
            <v>LOCAL EXCISION AND REMOVAL OF INTERNAL FIXATION DEVICES EXCEPT HIP AND FEMUR WITH MCC</v>
          </cell>
          <cell r="C680">
            <v>4</v>
          </cell>
          <cell r="D680">
            <v>0</v>
          </cell>
          <cell r="E680">
            <v>90388.479999999996</v>
          </cell>
          <cell r="F680">
            <v>48514.06</v>
          </cell>
          <cell r="G680">
            <v>11.75</v>
          </cell>
          <cell r="I680">
            <v>4</v>
          </cell>
          <cell r="J680">
            <v>90388.479999999996</v>
          </cell>
          <cell r="K680">
            <v>48514.06</v>
          </cell>
          <cell r="L680">
            <v>9.1999999999999993</v>
          </cell>
          <cell r="M680">
            <v>11.48</v>
          </cell>
          <cell r="N680">
            <v>7</v>
          </cell>
          <cell r="O680">
            <v>0</v>
          </cell>
          <cell r="P680">
            <v>2.1240000000000001</v>
          </cell>
          <cell r="Q680">
            <v>3.2833999999999999</v>
          </cell>
          <cell r="S680" t="str">
            <v>M</v>
          </cell>
          <cell r="T680">
            <v>4.9080000000000004</v>
          </cell>
          <cell r="V680" t="str">
            <v>M</v>
          </cell>
          <cell r="W680">
            <v>5.5856000000000003</v>
          </cell>
          <cell r="X680">
            <v>4.8045999999999998</v>
          </cell>
          <cell r="Y680">
            <v>-0.1034000000000006</v>
          </cell>
          <cell r="Z680">
            <v>-0.67759999999999998</v>
          </cell>
          <cell r="AA680">
            <v>-0.12131194500143225</v>
          </cell>
        </row>
        <row r="681">
          <cell r="A681" t="str">
            <v>515</v>
          </cell>
          <cell r="B681" t="str">
            <v>OTHER MUSCULOSKELETAL SYSTEM AND CONNECTIVE TISSUE O.R. PROCEDURES WITH MCC</v>
          </cell>
          <cell r="C681">
            <v>21</v>
          </cell>
          <cell r="D681">
            <v>1</v>
          </cell>
          <cell r="E681">
            <v>108905.25</v>
          </cell>
          <cell r="F681">
            <v>57977.71</v>
          </cell>
          <cell r="G681">
            <v>7.67</v>
          </cell>
          <cell r="I681">
            <v>20</v>
          </cell>
          <cell r="J681">
            <v>102511.73</v>
          </cell>
          <cell r="K681">
            <v>51682.37</v>
          </cell>
          <cell r="L681">
            <v>7.4</v>
          </cell>
          <cell r="M681">
            <v>5</v>
          </cell>
          <cell r="N681">
            <v>5.76</v>
          </cell>
          <cell r="O681">
            <v>1</v>
          </cell>
          <cell r="P681">
            <v>2.4087999999999998</v>
          </cell>
          <cell r="Q681">
            <v>2.3708</v>
          </cell>
          <cell r="S681" t="str">
            <v>A</v>
          </cell>
          <cell r="T681">
            <v>3.5438999999999998</v>
          </cell>
          <cell r="V681" t="str">
            <v>A</v>
          </cell>
          <cell r="W681">
            <v>4.8642000000000003</v>
          </cell>
          <cell r="X681">
            <v>3.4691999999999998</v>
          </cell>
          <cell r="Y681">
            <v>-7.4699999999999989E-2</v>
          </cell>
          <cell r="Z681">
            <v>-1.3203000000000005</v>
          </cell>
          <cell r="AA681">
            <v>-0.27143209571974847</v>
          </cell>
        </row>
        <row r="682">
          <cell r="A682" t="str">
            <v>700</v>
          </cell>
          <cell r="B682" t="str">
            <v>OTHER KIDNEY AND URINARY TRACT DIAGNOSES WITHOUT CC/MCC</v>
          </cell>
          <cell r="C682">
            <v>14</v>
          </cell>
          <cell r="D682">
            <v>1</v>
          </cell>
          <cell r="E682">
            <v>22649.38</v>
          </cell>
          <cell r="F682">
            <v>17918.900000000001</v>
          </cell>
          <cell r="G682">
            <v>2.14</v>
          </cell>
          <cell r="I682">
            <v>12</v>
          </cell>
          <cell r="J682">
            <v>15950.18</v>
          </cell>
          <cell r="K682">
            <v>7763.24</v>
          </cell>
          <cell r="L682">
            <v>2.17</v>
          </cell>
          <cell r="M682">
            <v>0.9</v>
          </cell>
          <cell r="N682">
            <v>1.94</v>
          </cell>
          <cell r="O682">
            <v>1</v>
          </cell>
          <cell r="P682">
            <v>0.37480000000000002</v>
          </cell>
          <cell r="Q682">
            <v>0.36890000000000001</v>
          </cell>
          <cell r="S682" t="str">
            <v>A</v>
          </cell>
          <cell r="T682">
            <v>0.5514</v>
          </cell>
          <cell r="V682" t="str">
            <v>A</v>
          </cell>
          <cell r="W682">
            <v>0.75839999999999996</v>
          </cell>
          <cell r="X682">
            <v>0.53979999999999995</v>
          </cell>
          <cell r="Y682">
            <v>-1.1600000000000055E-2</v>
          </cell>
          <cell r="Z682">
            <v>-0.20699999999999996</v>
          </cell>
          <cell r="AA682">
            <v>-0.2729430379746835</v>
          </cell>
        </row>
        <row r="683">
          <cell r="A683" t="str">
            <v>825</v>
          </cell>
          <cell r="B683" t="str">
            <v>LYMPHOMA AND NON-ACUTE LEUKEMIA WITH OTHER PROCEDURES WITHOUT CC/MCC</v>
          </cell>
          <cell r="C683">
            <v>4</v>
          </cell>
          <cell r="D683">
            <v>0</v>
          </cell>
          <cell r="E683">
            <v>43032.57</v>
          </cell>
          <cell r="F683">
            <v>20740.349999999999</v>
          </cell>
          <cell r="G683">
            <v>1.5</v>
          </cell>
          <cell r="I683">
            <v>4</v>
          </cell>
          <cell r="J683">
            <v>43032.57</v>
          </cell>
          <cell r="K683">
            <v>20740.349999999999</v>
          </cell>
          <cell r="L683">
            <v>3.1</v>
          </cell>
          <cell r="M683">
            <v>0.87</v>
          </cell>
          <cell r="N683">
            <v>2.2000000000000002</v>
          </cell>
          <cell r="O683">
            <v>0</v>
          </cell>
          <cell r="P683">
            <v>1.0112000000000001</v>
          </cell>
          <cell r="Q683">
            <v>1.2785</v>
          </cell>
          <cell r="S683" t="str">
            <v>M</v>
          </cell>
          <cell r="T683">
            <v>1.9111</v>
          </cell>
          <cell r="V683" t="str">
            <v>M</v>
          </cell>
          <cell r="W683">
            <v>2.0789</v>
          </cell>
          <cell r="X683">
            <v>1.8708</v>
          </cell>
          <cell r="Y683">
            <v>-4.0300000000000002E-2</v>
          </cell>
          <cell r="Z683">
            <v>-0.16779999999999995</v>
          </cell>
          <cell r="AA683">
            <v>-8.0715763143970345E-2</v>
          </cell>
        </row>
        <row r="684">
          <cell r="A684" t="str">
            <v>414</v>
          </cell>
          <cell r="B684" t="str">
            <v>CHOLECYSTECTOMY EXCEPT BY LAPAROSCOPE WITHOUT C.D.E. WITH MCC</v>
          </cell>
          <cell r="C684">
            <v>9</v>
          </cell>
          <cell r="D684">
            <v>1</v>
          </cell>
          <cell r="E684">
            <v>75790.84</v>
          </cell>
          <cell r="F684">
            <v>26777.1</v>
          </cell>
          <cell r="G684">
            <v>5.56</v>
          </cell>
          <cell r="I684">
            <v>8</v>
          </cell>
          <cell r="J684">
            <v>67578.899999999994</v>
          </cell>
          <cell r="K684">
            <v>14132.11</v>
          </cell>
          <cell r="L684">
            <v>9.5</v>
          </cell>
          <cell r="M684">
            <v>2.29</v>
          </cell>
          <cell r="N684">
            <v>7.4</v>
          </cell>
          <cell r="O684">
            <v>0</v>
          </cell>
          <cell r="P684">
            <v>1.5880000000000001</v>
          </cell>
          <cell r="Q684">
            <v>3.5851000000000002</v>
          </cell>
          <cell r="S684" t="str">
            <v>M</v>
          </cell>
          <cell r="T684">
            <v>5.359</v>
          </cell>
          <cell r="V684" t="str">
            <v>M</v>
          </cell>
          <cell r="W684">
            <v>5.4884000000000004</v>
          </cell>
          <cell r="X684">
            <v>5.2461000000000002</v>
          </cell>
          <cell r="Y684">
            <v>-0.11289999999999978</v>
          </cell>
          <cell r="Z684">
            <v>-0.1294000000000004</v>
          </cell>
          <cell r="AA684">
            <v>-2.3576998761023323E-2</v>
          </cell>
        </row>
        <row r="685">
          <cell r="A685" t="str">
            <v>457</v>
          </cell>
          <cell r="B685" t="str">
            <v>SPINAL FUSION EXCEPT CERVICAL WITH SPINAL CURVATURE, MALIGNANCY, OR INFECTION WITH CC</v>
          </cell>
          <cell r="C685">
            <v>11</v>
          </cell>
          <cell r="D685">
            <v>2</v>
          </cell>
          <cell r="E685">
            <v>158762.93</v>
          </cell>
          <cell r="F685">
            <v>68568.14</v>
          </cell>
          <cell r="G685">
            <v>8.64</v>
          </cell>
          <cell r="I685">
            <v>10</v>
          </cell>
          <cell r="J685">
            <v>143609.26999999999</v>
          </cell>
          <cell r="K685">
            <v>51437.14</v>
          </cell>
          <cell r="L685">
            <v>4.8</v>
          </cell>
          <cell r="M685">
            <v>3.06</v>
          </cell>
          <cell r="N685">
            <v>3.93</v>
          </cell>
          <cell r="O685">
            <v>1</v>
          </cell>
          <cell r="P685">
            <v>3.3746</v>
          </cell>
          <cell r="Q685">
            <v>3.9982000000000002</v>
          </cell>
          <cell r="S685" t="str">
            <v>AP</v>
          </cell>
          <cell r="T685">
            <v>5.9764999999999997</v>
          </cell>
          <cell r="V685" t="str">
            <v>AO</v>
          </cell>
          <cell r="W685">
            <v>7.6767000000000003</v>
          </cell>
          <cell r="X685">
            <v>5.8506</v>
          </cell>
          <cell r="Y685">
            <v>-0.12589999999999968</v>
          </cell>
          <cell r="Z685">
            <v>-1.7002000000000006</v>
          </cell>
          <cell r="AA685">
            <v>-0.22147537353289831</v>
          </cell>
        </row>
        <row r="686">
          <cell r="A686" t="str">
            <v>688</v>
          </cell>
          <cell r="B686" t="str">
            <v>KIDNEY AND URINARY TRACT NEOPLASMS WITHOUT CC/MCC</v>
          </cell>
          <cell r="C686">
            <v>2</v>
          </cell>
          <cell r="D686">
            <v>0</v>
          </cell>
          <cell r="E686">
            <v>30296.43</v>
          </cell>
          <cell r="F686">
            <v>13271.02</v>
          </cell>
          <cell r="G686">
            <v>2</v>
          </cell>
          <cell r="I686">
            <v>2</v>
          </cell>
          <cell r="J686">
            <v>30296.43</v>
          </cell>
          <cell r="K686">
            <v>13271.02</v>
          </cell>
          <cell r="L686">
            <v>2.6</v>
          </cell>
          <cell r="M686">
            <v>1</v>
          </cell>
          <cell r="N686">
            <v>2.1</v>
          </cell>
          <cell r="O686">
            <v>0</v>
          </cell>
          <cell r="P686">
            <v>0</v>
          </cell>
          <cell r="Q686">
            <v>0.72160000000000002</v>
          </cell>
          <cell r="S686" t="str">
            <v>M</v>
          </cell>
          <cell r="T686">
            <v>1.0786</v>
          </cell>
          <cell r="V686" t="str">
            <v>M</v>
          </cell>
          <cell r="W686">
            <v>1.2174</v>
          </cell>
          <cell r="X686">
            <v>1.0559000000000001</v>
          </cell>
          <cell r="Y686">
            <v>-2.2699999999999942E-2</v>
          </cell>
          <cell r="Z686">
            <v>-0.13880000000000003</v>
          </cell>
          <cell r="AA686">
            <v>-0.11401347133234765</v>
          </cell>
        </row>
        <row r="687">
          <cell r="A687" t="str">
            <v>829</v>
          </cell>
          <cell r="B687" t="str">
            <v>MYELOPROLIFERATIVE DISORDERS OR POORLY DIFFERENTIATED NEOPLASMS WITH OTHER PROCEDURES WITH CC/MCC</v>
          </cell>
          <cell r="C687">
            <v>27</v>
          </cell>
          <cell r="D687">
            <v>0</v>
          </cell>
          <cell r="E687">
            <v>79950.86</v>
          </cell>
          <cell r="F687">
            <v>43248.05</v>
          </cell>
          <cell r="G687">
            <v>7.26</v>
          </cell>
          <cell r="I687">
            <v>26</v>
          </cell>
          <cell r="J687">
            <v>75307.28</v>
          </cell>
          <cell r="K687">
            <v>36880</v>
          </cell>
          <cell r="L687">
            <v>7.15</v>
          </cell>
          <cell r="M687">
            <v>6.17</v>
          </cell>
          <cell r="N687">
            <v>5.32</v>
          </cell>
          <cell r="O687">
            <v>1</v>
          </cell>
          <cell r="P687">
            <v>1.7696000000000001</v>
          </cell>
          <cell r="Q687">
            <v>1.7417</v>
          </cell>
          <cell r="S687" t="str">
            <v>A</v>
          </cell>
          <cell r="T687">
            <v>2.6034999999999999</v>
          </cell>
          <cell r="V687" t="str">
            <v>A</v>
          </cell>
          <cell r="W687">
            <v>3.4573999999999998</v>
          </cell>
          <cell r="X687">
            <v>2.5486</v>
          </cell>
          <cell r="Y687">
            <v>-5.4899999999999949E-2</v>
          </cell>
          <cell r="Z687">
            <v>-0.85389999999999988</v>
          </cell>
          <cell r="AA687">
            <v>-0.24697749754150516</v>
          </cell>
        </row>
        <row r="688">
          <cell r="A688" t="str">
            <v>458</v>
          </cell>
          <cell r="B688" t="str">
            <v>SPINAL FUSION EXCEPT CERVICAL WITH SPINAL CURVATURE, MALIGNANCY, OR INFECTION WITHOUT CC/MCC</v>
          </cell>
          <cell r="C688">
            <v>6</v>
          </cell>
          <cell r="D688">
            <v>0</v>
          </cell>
          <cell r="E688">
            <v>138584.57999999999</v>
          </cell>
          <cell r="F688">
            <v>33175.79</v>
          </cell>
          <cell r="G688">
            <v>2.17</v>
          </cell>
          <cell r="I688">
            <v>6</v>
          </cell>
          <cell r="J688">
            <v>138584.57999999999</v>
          </cell>
          <cell r="K688">
            <v>33175.79</v>
          </cell>
          <cell r="L688">
            <v>2.5</v>
          </cell>
          <cell r="M688">
            <v>0.9</v>
          </cell>
          <cell r="N688">
            <v>2.1</v>
          </cell>
          <cell r="O688">
            <v>0</v>
          </cell>
          <cell r="P688">
            <v>3.2565</v>
          </cell>
          <cell r="Q688">
            <v>2.8452999999999999</v>
          </cell>
          <cell r="S688" t="str">
            <v>MP</v>
          </cell>
          <cell r="T688">
            <v>4.2531999999999996</v>
          </cell>
          <cell r="V688" t="str">
            <v>AO</v>
          </cell>
          <cell r="W688">
            <v>5.5063000000000004</v>
          </cell>
          <cell r="X688">
            <v>4.1635</v>
          </cell>
          <cell r="Y688">
            <v>-8.9699999999999669E-2</v>
          </cell>
          <cell r="Z688">
            <v>-1.2531000000000008</v>
          </cell>
          <cell r="AA688">
            <v>-0.22757568603236306</v>
          </cell>
        </row>
        <row r="689">
          <cell r="A689" t="str">
            <v>855</v>
          </cell>
          <cell r="B689" t="str">
            <v>INFECTIOUS AND PARASITIC DISEASES WITH O.R. PROCEDURES WITHOUT CC/MCC</v>
          </cell>
          <cell r="C689">
            <v>9</v>
          </cell>
          <cell r="D689">
            <v>0</v>
          </cell>
          <cell r="E689">
            <v>35218.370000000003</v>
          </cell>
          <cell r="F689">
            <v>9870.24</v>
          </cell>
          <cell r="G689">
            <v>3.22</v>
          </cell>
          <cell r="I689">
            <v>8</v>
          </cell>
          <cell r="J689">
            <v>32296.65</v>
          </cell>
          <cell r="K689">
            <v>5724.63</v>
          </cell>
          <cell r="L689">
            <v>4.0999999999999996</v>
          </cell>
          <cell r="M689">
            <v>1.73</v>
          </cell>
          <cell r="N689">
            <v>3.2</v>
          </cell>
          <cell r="O689">
            <v>0</v>
          </cell>
          <cell r="P689">
            <v>0.75890000000000002</v>
          </cell>
          <cell r="Q689">
            <v>1.4275</v>
          </cell>
          <cell r="S689" t="str">
            <v>M</v>
          </cell>
          <cell r="T689">
            <v>2.1337999999999999</v>
          </cell>
          <cell r="V689" t="str">
            <v>MO</v>
          </cell>
          <cell r="W689">
            <v>1.6766000000000001</v>
          </cell>
          <cell r="X689">
            <v>2.0889000000000002</v>
          </cell>
          <cell r="Y689">
            <v>-4.4899999999999718E-2</v>
          </cell>
          <cell r="Z689">
            <v>0.45719999999999983</v>
          </cell>
          <cell r="AA689">
            <v>0.27269473935345329</v>
          </cell>
        </row>
        <row r="690">
          <cell r="A690" t="str">
            <v>671</v>
          </cell>
          <cell r="B690" t="str">
            <v>URETHRAL PROCEDURES WITH CC/MCC</v>
          </cell>
          <cell r="C690">
            <v>2</v>
          </cell>
          <cell r="D690">
            <v>0</v>
          </cell>
          <cell r="E690">
            <v>65544.39</v>
          </cell>
          <cell r="F690">
            <v>21473.23</v>
          </cell>
          <cell r="G690">
            <v>5.5</v>
          </cell>
          <cell r="I690">
            <v>2</v>
          </cell>
          <cell r="J690">
            <v>65544.39</v>
          </cell>
          <cell r="K690">
            <v>21473.23</v>
          </cell>
          <cell r="L690">
            <v>5.6</v>
          </cell>
          <cell r="M690">
            <v>2.5</v>
          </cell>
          <cell r="N690">
            <v>4</v>
          </cell>
          <cell r="O690">
            <v>0</v>
          </cell>
          <cell r="P690">
            <v>0</v>
          </cell>
          <cell r="Q690">
            <v>1.9374</v>
          </cell>
          <cell r="S690" t="str">
            <v>M</v>
          </cell>
          <cell r="T690">
            <v>2.8959999999999999</v>
          </cell>
          <cell r="V690" t="str">
            <v>M</v>
          </cell>
          <cell r="W690">
            <v>2.7652999999999999</v>
          </cell>
          <cell r="X690">
            <v>2.835</v>
          </cell>
          <cell r="Y690">
            <v>-6.0999999999999943E-2</v>
          </cell>
          <cell r="Z690">
            <v>0.13070000000000004</v>
          </cell>
          <cell r="AA690">
            <v>4.7264311286298065E-2</v>
          </cell>
        </row>
        <row r="691">
          <cell r="A691" t="str">
            <v>865</v>
          </cell>
          <cell r="B691" t="str">
            <v>VIRAL ILLNESS WITH MCC</v>
          </cell>
          <cell r="C691">
            <v>15</v>
          </cell>
          <cell r="D691">
            <v>1</v>
          </cell>
          <cell r="E691">
            <v>63498.82</v>
          </cell>
          <cell r="F691">
            <v>119891.84</v>
          </cell>
          <cell r="G691">
            <v>5.47</v>
          </cell>
          <cell r="I691">
            <v>14</v>
          </cell>
          <cell r="J691">
            <v>35341.11</v>
          </cell>
          <cell r="K691">
            <v>59227.71</v>
          </cell>
          <cell r="L691">
            <v>3.57</v>
          </cell>
          <cell r="M691">
            <v>3.89</v>
          </cell>
          <cell r="N691">
            <v>2.35</v>
          </cell>
          <cell r="O691">
            <v>1</v>
          </cell>
          <cell r="P691">
            <v>0.83050000000000002</v>
          </cell>
          <cell r="Q691">
            <v>0.81740000000000002</v>
          </cell>
          <cell r="S691" t="str">
            <v>A</v>
          </cell>
          <cell r="T691">
            <v>1.2218</v>
          </cell>
          <cell r="V691" t="str">
            <v>A</v>
          </cell>
          <cell r="W691">
            <v>1.7132000000000001</v>
          </cell>
          <cell r="X691">
            <v>1.1960999999999999</v>
          </cell>
          <cell r="Y691">
            <v>-2.5700000000000056E-2</v>
          </cell>
          <cell r="Z691">
            <v>-0.49140000000000006</v>
          </cell>
          <cell r="AA691">
            <v>-0.2868316600513659</v>
          </cell>
        </row>
        <row r="692">
          <cell r="A692" t="str">
            <v>725</v>
          </cell>
          <cell r="B692" t="str">
            <v>BENIGN PROSTATIC HYPERTROPHY WITH MCC</v>
          </cell>
          <cell r="C692">
            <v>1</v>
          </cell>
          <cell r="D692">
            <v>0</v>
          </cell>
          <cell r="E692">
            <v>14276.86</v>
          </cell>
          <cell r="F692">
            <v>0</v>
          </cell>
          <cell r="G692">
            <v>3</v>
          </cell>
          <cell r="I692">
            <v>1</v>
          </cell>
          <cell r="J692">
            <v>14276.86</v>
          </cell>
          <cell r="K692">
            <v>0</v>
          </cell>
          <cell r="L692">
            <v>4.5999999999999996</v>
          </cell>
          <cell r="M692">
            <v>0</v>
          </cell>
          <cell r="N692">
            <v>3.6</v>
          </cell>
          <cell r="O692">
            <v>0</v>
          </cell>
          <cell r="P692">
            <v>0</v>
          </cell>
          <cell r="Q692">
            <v>1.139</v>
          </cell>
          <cell r="S692" t="str">
            <v>M</v>
          </cell>
          <cell r="T692">
            <v>1.7025999999999999</v>
          </cell>
          <cell r="V692" t="str">
            <v>M</v>
          </cell>
          <cell r="W692">
            <v>1.8028999999999999</v>
          </cell>
          <cell r="X692">
            <v>1.6667000000000001</v>
          </cell>
          <cell r="Y692">
            <v>-3.5899999999999821E-2</v>
          </cell>
          <cell r="Z692">
            <v>-0.10030000000000006</v>
          </cell>
          <cell r="AA692">
            <v>-5.5632591935215518E-2</v>
          </cell>
        </row>
        <row r="693">
          <cell r="A693" t="str">
            <v>072</v>
          </cell>
          <cell r="B693" t="str">
            <v>OTHER CEREBROVASCULAR DISORDERS WITHOUT CC/MCC</v>
          </cell>
          <cell r="C693">
            <v>19</v>
          </cell>
          <cell r="D693">
            <v>1</v>
          </cell>
          <cell r="E693">
            <v>26940.97</v>
          </cell>
          <cell r="F693">
            <v>9334.2800000000007</v>
          </cell>
          <cell r="G693">
            <v>2.21</v>
          </cell>
          <cell r="I693">
            <v>18</v>
          </cell>
          <cell r="J693">
            <v>25883.77</v>
          </cell>
          <cell r="K693">
            <v>8410.32</v>
          </cell>
          <cell r="L693">
            <v>2.11</v>
          </cell>
          <cell r="M693">
            <v>1.41</v>
          </cell>
          <cell r="N693">
            <v>1.74</v>
          </cell>
          <cell r="O693">
            <v>1</v>
          </cell>
          <cell r="P693">
            <v>0.60819999999999996</v>
          </cell>
          <cell r="Q693">
            <v>0.59860000000000002</v>
          </cell>
          <cell r="S693" t="str">
            <v>A</v>
          </cell>
          <cell r="T693">
            <v>0.89480000000000004</v>
          </cell>
          <cell r="V693" t="str">
            <v>AP</v>
          </cell>
          <cell r="W693">
            <v>0.92510000000000003</v>
          </cell>
          <cell r="X693">
            <v>0.87590000000000001</v>
          </cell>
          <cell r="Y693">
            <v>-1.8900000000000028E-2</v>
          </cell>
          <cell r="Z693">
            <v>-3.0299999999999994E-2</v>
          </cell>
          <cell r="AA693">
            <v>-3.2753215868554744E-2</v>
          </cell>
        </row>
        <row r="694">
          <cell r="A694" t="str">
            <v>575</v>
          </cell>
          <cell r="B694" t="str">
            <v>SKIN GRAFT FOR SKIN ULCER OR CELLULITIS WITHOUT CC/MCC</v>
          </cell>
          <cell r="C694">
            <v>7</v>
          </cell>
          <cell r="D694">
            <v>0</v>
          </cell>
          <cell r="E694">
            <v>91167.41</v>
          </cell>
          <cell r="F694">
            <v>46781.07</v>
          </cell>
          <cell r="G694">
            <v>7</v>
          </cell>
          <cell r="I694">
            <v>7</v>
          </cell>
          <cell r="J694">
            <v>91167.41</v>
          </cell>
          <cell r="K694">
            <v>46781.07</v>
          </cell>
          <cell r="L694">
            <v>5.2</v>
          </cell>
          <cell r="M694">
            <v>4.5999999999999996</v>
          </cell>
          <cell r="N694">
            <v>4.0999999999999996</v>
          </cell>
          <cell r="O694">
            <v>0</v>
          </cell>
          <cell r="P694">
            <v>2.1423000000000001</v>
          </cell>
          <cell r="Q694">
            <v>1.8492999999999999</v>
          </cell>
          <cell r="S694" t="str">
            <v>M</v>
          </cell>
          <cell r="T694">
            <v>2.7643</v>
          </cell>
          <cell r="V694" t="str">
            <v>MO</v>
          </cell>
          <cell r="W694">
            <v>2.1774</v>
          </cell>
          <cell r="X694">
            <v>2.7061000000000002</v>
          </cell>
          <cell r="Y694">
            <v>-5.8199999999999807E-2</v>
          </cell>
          <cell r="Z694">
            <v>0.58689999999999998</v>
          </cell>
          <cell r="AA694">
            <v>0.26954165518508311</v>
          </cell>
        </row>
        <row r="695">
          <cell r="A695" t="str">
            <v>735</v>
          </cell>
          <cell r="B695" t="str">
            <v>PELVIC EVISCERATION, RADICAL HYSTERECTOMY AND RADICAL VULVECTOMY WITHOUT CC/MCC</v>
          </cell>
          <cell r="C695">
            <v>1</v>
          </cell>
          <cell r="D695">
            <v>0</v>
          </cell>
          <cell r="E695">
            <v>47426.58</v>
          </cell>
          <cell r="F695">
            <v>0</v>
          </cell>
          <cell r="G695">
            <v>5</v>
          </cell>
          <cell r="I695">
            <v>1</v>
          </cell>
          <cell r="J695">
            <v>47426.58</v>
          </cell>
          <cell r="K695">
            <v>0</v>
          </cell>
          <cell r="L695">
            <v>2</v>
          </cell>
          <cell r="M695">
            <v>0</v>
          </cell>
          <cell r="N695">
            <v>1.6</v>
          </cell>
          <cell r="O695">
            <v>0</v>
          </cell>
          <cell r="P695">
            <v>0</v>
          </cell>
          <cell r="Q695">
            <v>1.1919</v>
          </cell>
          <cell r="S695" t="str">
            <v>M</v>
          </cell>
          <cell r="T695">
            <v>1.7817000000000001</v>
          </cell>
          <cell r="V695" t="str">
            <v>M</v>
          </cell>
          <cell r="W695">
            <v>2.0728</v>
          </cell>
          <cell r="X695">
            <v>1.7441</v>
          </cell>
          <cell r="Y695">
            <v>-3.7600000000000078E-2</v>
          </cell>
          <cell r="Z695">
            <v>-0.29109999999999991</v>
          </cell>
          <cell r="AA695">
            <v>-0.14043805480509453</v>
          </cell>
        </row>
        <row r="696">
          <cell r="A696" t="str">
            <v>560</v>
          </cell>
          <cell r="B696" t="str">
            <v>AFTERCARE, MUSCULOSKELETAL SYSTEM AND CONNECTIVE TISSUE WITH CC</v>
          </cell>
          <cell r="C696">
            <v>28</v>
          </cell>
          <cell r="D696">
            <v>6</v>
          </cell>
          <cell r="E696">
            <v>38689.1</v>
          </cell>
          <cell r="F696">
            <v>34322.44</v>
          </cell>
          <cell r="G696">
            <v>8.14</v>
          </cell>
          <cell r="I696">
            <v>26</v>
          </cell>
          <cell r="J696">
            <v>31176.97</v>
          </cell>
          <cell r="K696">
            <v>21876.84</v>
          </cell>
          <cell r="L696">
            <v>6.5</v>
          </cell>
          <cell r="M696">
            <v>6.39</v>
          </cell>
          <cell r="N696">
            <v>4.54</v>
          </cell>
          <cell r="O696">
            <v>1</v>
          </cell>
          <cell r="P696">
            <v>0.73260000000000003</v>
          </cell>
          <cell r="Q696">
            <v>0.72099999999999997</v>
          </cell>
          <cell r="S696" t="str">
            <v>A</v>
          </cell>
          <cell r="T696">
            <v>1.0778000000000001</v>
          </cell>
          <cell r="V696" t="str">
            <v>A</v>
          </cell>
          <cell r="W696">
            <v>1.6353</v>
          </cell>
          <cell r="X696">
            <v>1.0549999999999999</v>
          </cell>
          <cell r="Y696">
            <v>-2.2800000000000153E-2</v>
          </cell>
          <cell r="Z696">
            <v>-0.55749999999999988</v>
          </cell>
          <cell r="AA696">
            <v>-0.34091603987036012</v>
          </cell>
        </row>
        <row r="697">
          <cell r="A697" t="str">
            <v>090</v>
          </cell>
          <cell r="B697" t="str">
            <v>CONCUSSION WITHOUT CC/MCC</v>
          </cell>
          <cell r="C697">
            <v>7</v>
          </cell>
          <cell r="D697">
            <v>0</v>
          </cell>
          <cell r="E697">
            <v>18867.64</v>
          </cell>
          <cell r="F697">
            <v>11595.39</v>
          </cell>
          <cell r="G697">
            <v>1.57</v>
          </cell>
          <cell r="I697">
            <v>7</v>
          </cell>
          <cell r="J697">
            <v>18867.64</v>
          </cell>
          <cell r="K697">
            <v>11595.39</v>
          </cell>
          <cell r="L697">
            <v>2.2000000000000002</v>
          </cell>
          <cell r="M697">
            <v>0.49</v>
          </cell>
          <cell r="N697">
            <v>1.8</v>
          </cell>
          <cell r="O697">
            <v>0</v>
          </cell>
          <cell r="P697">
            <v>0.44340000000000002</v>
          </cell>
          <cell r="Q697">
            <v>0.81489999999999996</v>
          </cell>
          <cell r="S697" t="str">
            <v>M</v>
          </cell>
          <cell r="T697">
            <v>1.2181</v>
          </cell>
          <cell r="V697" t="str">
            <v>M</v>
          </cell>
          <cell r="W697">
            <v>1.2683</v>
          </cell>
          <cell r="X697">
            <v>1.1923999999999999</v>
          </cell>
          <cell r="Y697">
            <v>-2.5700000000000056E-2</v>
          </cell>
          <cell r="Z697">
            <v>-5.0200000000000022E-2</v>
          </cell>
          <cell r="AA697">
            <v>-3.958054088149493E-2</v>
          </cell>
        </row>
        <row r="698">
          <cell r="A698" t="str">
            <v>840</v>
          </cell>
          <cell r="B698" t="str">
            <v>LYMPHOMA AND NON-ACUTE LEUKEMIA WITH MCC</v>
          </cell>
          <cell r="C698">
            <v>34</v>
          </cell>
          <cell r="D698">
            <v>2</v>
          </cell>
          <cell r="E698">
            <v>103724.81</v>
          </cell>
          <cell r="F698">
            <v>91012.79</v>
          </cell>
          <cell r="G698">
            <v>11.71</v>
          </cell>
          <cell r="I698">
            <v>30</v>
          </cell>
          <cell r="J698">
            <v>77033.09</v>
          </cell>
          <cell r="K698">
            <v>57502.38</v>
          </cell>
          <cell r="L698">
            <v>7.33</v>
          </cell>
          <cell r="M698">
            <v>5.27</v>
          </cell>
          <cell r="N698">
            <v>5.62</v>
          </cell>
          <cell r="O698">
            <v>1</v>
          </cell>
          <cell r="P698">
            <v>1.8101</v>
          </cell>
          <cell r="Q698">
            <v>1.7815000000000001</v>
          </cell>
          <cell r="S698" t="str">
            <v>A</v>
          </cell>
          <cell r="T698">
            <v>2.6629999999999998</v>
          </cell>
          <cell r="V698" t="str">
            <v>A</v>
          </cell>
          <cell r="W698">
            <v>4.0624000000000002</v>
          </cell>
          <cell r="X698">
            <v>2.6069</v>
          </cell>
          <cell r="Y698">
            <v>-5.6099999999999817E-2</v>
          </cell>
          <cell r="Z698">
            <v>-1.3994000000000004</v>
          </cell>
          <cell r="AA698">
            <v>-0.34447617172115014</v>
          </cell>
        </row>
        <row r="699">
          <cell r="A699" t="str">
            <v>407</v>
          </cell>
          <cell r="B699" t="str">
            <v>PANCREAS, LIVER AND SHUNT PROCEDURES WITHOUT CC/MCC</v>
          </cell>
          <cell r="C699">
            <v>3</v>
          </cell>
          <cell r="D699">
            <v>0</v>
          </cell>
          <cell r="E699">
            <v>59763.43</v>
          </cell>
          <cell r="F699">
            <v>13585.42</v>
          </cell>
          <cell r="G699">
            <v>3</v>
          </cell>
          <cell r="I699">
            <v>3</v>
          </cell>
          <cell r="J699">
            <v>59763.43</v>
          </cell>
          <cell r="K699">
            <v>13585.42</v>
          </cell>
          <cell r="L699">
            <v>3.8</v>
          </cell>
          <cell r="M699">
            <v>1.63</v>
          </cell>
          <cell r="N699">
            <v>3.1</v>
          </cell>
          <cell r="O699">
            <v>0</v>
          </cell>
          <cell r="P699">
            <v>1.4043000000000001</v>
          </cell>
          <cell r="Q699">
            <v>2.1358000000000001</v>
          </cell>
          <cell r="S699" t="str">
            <v>M</v>
          </cell>
          <cell r="T699">
            <v>3.1926000000000001</v>
          </cell>
          <cell r="V699" t="str">
            <v>M</v>
          </cell>
          <cell r="W699">
            <v>3.4195000000000002</v>
          </cell>
          <cell r="X699">
            <v>3.1253000000000002</v>
          </cell>
          <cell r="Y699">
            <v>-6.7299999999999915E-2</v>
          </cell>
          <cell r="Z699">
            <v>-0.2269000000000001</v>
          </cell>
          <cell r="AA699">
            <v>-6.6354730223716948E-2</v>
          </cell>
        </row>
        <row r="700">
          <cell r="A700" t="str">
            <v>761</v>
          </cell>
          <cell r="B700" t="str">
            <v>MENSTRUAL AND OTHER FEMALE REPRODUCTIVE SYSTEM DISORDERS WITHOUT CC/MCC</v>
          </cell>
          <cell r="C700">
            <v>7</v>
          </cell>
          <cell r="D700">
            <v>0</v>
          </cell>
          <cell r="E700">
            <v>16994.2</v>
          </cell>
          <cell r="F700">
            <v>10045.67</v>
          </cell>
          <cell r="G700">
            <v>2</v>
          </cell>
          <cell r="I700">
            <v>7</v>
          </cell>
          <cell r="J700">
            <v>16994.2</v>
          </cell>
          <cell r="K700">
            <v>10045.67</v>
          </cell>
          <cell r="L700">
            <v>2.6</v>
          </cell>
          <cell r="M700">
            <v>0.93</v>
          </cell>
          <cell r="N700">
            <v>2</v>
          </cell>
          <cell r="O700">
            <v>0</v>
          </cell>
          <cell r="P700">
            <v>0.39929999999999999</v>
          </cell>
          <cell r="Q700">
            <v>0.48430000000000001</v>
          </cell>
          <cell r="S700" t="str">
            <v>MO</v>
          </cell>
          <cell r="T700">
            <v>0.72389999999999999</v>
          </cell>
          <cell r="V700" t="str">
            <v>M</v>
          </cell>
          <cell r="W700">
            <v>0.87890000000000001</v>
          </cell>
          <cell r="X700">
            <v>0.7087</v>
          </cell>
          <cell r="Y700">
            <v>-1.5199999999999991E-2</v>
          </cell>
          <cell r="Z700">
            <v>-0.15500000000000003</v>
          </cell>
          <cell r="AA700">
            <v>-0.17635680964842421</v>
          </cell>
        </row>
        <row r="701">
          <cell r="A701" t="str">
            <v>713</v>
          </cell>
          <cell r="B701" t="str">
            <v>TRANSURETHRAL PROSTATECTOMY WITH CC/MCC</v>
          </cell>
          <cell r="C701">
            <v>6</v>
          </cell>
          <cell r="D701">
            <v>0</v>
          </cell>
          <cell r="E701">
            <v>41250.300000000003</v>
          </cell>
          <cell r="F701">
            <v>23432.18</v>
          </cell>
          <cell r="G701">
            <v>2.5</v>
          </cell>
          <cell r="I701">
            <v>6</v>
          </cell>
          <cell r="J701">
            <v>41250.300000000003</v>
          </cell>
          <cell r="K701">
            <v>23432.18</v>
          </cell>
          <cell r="L701">
            <v>3.3</v>
          </cell>
          <cell r="M701">
            <v>0.96</v>
          </cell>
          <cell r="N701">
            <v>2.2999999999999998</v>
          </cell>
          <cell r="O701">
            <v>0</v>
          </cell>
          <cell r="P701">
            <v>0.96930000000000005</v>
          </cell>
          <cell r="Q701">
            <v>1.5234000000000001</v>
          </cell>
          <cell r="S701" t="str">
            <v>M</v>
          </cell>
          <cell r="T701">
            <v>2.2772000000000001</v>
          </cell>
          <cell r="V701" t="str">
            <v>M</v>
          </cell>
          <cell r="W701">
            <v>2.3161</v>
          </cell>
          <cell r="X701">
            <v>2.2292000000000001</v>
          </cell>
          <cell r="Y701">
            <v>-4.8000000000000043E-2</v>
          </cell>
          <cell r="Z701">
            <v>-3.8899999999999935E-2</v>
          </cell>
          <cell r="AA701">
            <v>-1.6795475152195472E-2</v>
          </cell>
        </row>
        <row r="702">
          <cell r="A702" t="str">
            <v>409</v>
          </cell>
          <cell r="B702" t="str">
            <v>BILIARY TRACT PROCEDURES EXCEPT ONLY CHOLECYSTECTOMY WITH OR WITHOUT C.D.E. WITH CC</v>
          </cell>
          <cell r="C702">
            <v>4</v>
          </cell>
          <cell r="D702">
            <v>0</v>
          </cell>
          <cell r="E702">
            <v>96514.81</v>
          </cell>
          <cell r="F702">
            <v>33535.550000000003</v>
          </cell>
          <cell r="G702">
            <v>5.75</v>
          </cell>
          <cell r="I702">
            <v>4</v>
          </cell>
          <cell r="J702">
            <v>96514.81</v>
          </cell>
          <cell r="K702">
            <v>33535.550000000003</v>
          </cell>
          <cell r="L702">
            <v>5.4</v>
          </cell>
          <cell r="M702">
            <v>4.21</v>
          </cell>
          <cell r="N702">
            <v>4.4000000000000004</v>
          </cell>
          <cell r="O702">
            <v>0</v>
          </cell>
          <cell r="P702">
            <v>2.2679</v>
          </cell>
          <cell r="Q702">
            <v>2.1968999999999999</v>
          </cell>
          <cell r="S702" t="str">
            <v>M</v>
          </cell>
          <cell r="T702">
            <v>3.2839</v>
          </cell>
          <cell r="V702" t="str">
            <v>M</v>
          </cell>
          <cell r="W702">
            <v>3.3542999999999998</v>
          </cell>
          <cell r="X702">
            <v>3.2147000000000001</v>
          </cell>
          <cell r="Y702">
            <v>-6.9199999999999928E-2</v>
          </cell>
          <cell r="Z702">
            <v>-7.0399999999999796E-2</v>
          </cell>
          <cell r="AA702">
            <v>-2.098798557075986E-2</v>
          </cell>
        </row>
        <row r="703">
          <cell r="A703" t="str">
            <v>597</v>
          </cell>
          <cell r="B703" t="str">
            <v>MALIGNANT BREAST DISORDERS WITH MCC</v>
          </cell>
          <cell r="C703">
            <v>5</v>
          </cell>
          <cell r="D703">
            <v>0</v>
          </cell>
          <cell r="E703">
            <v>51603.15</v>
          </cell>
          <cell r="F703">
            <v>38068.160000000003</v>
          </cell>
          <cell r="G703">
            <v>6.2</v>
          </cell>
          <cell r="I703">
            <v>5</v>
          </cell>
          <cell r="J703">
            <v>51603.15</v>
          </cell>
          <cell r="K703">
            <v>38068.160000000003</v>
          </cell>
          <cell r="L703">
            <v>6.6</v>
          </cell>
          <cell r="M703">
            <v>7.44</v>
          </cell>
          <cell r="N703">
            <v>4.8</v>
          </cell>
          <cell r="O703">
            <v>0</v>
          </cell>
          <cell r="P703">
            <v>1.2125999999999999</v>
          </cell>
          <cell r="Q703">
            <v>1.7111000000000001</v>
          </cell>
          <cell r="S703" t="str">
            <v>M</v>
          </cell>
          <cell r="T703">
            <v>2.5577999999999999</v>
          </cell>
          <cell r="V703" t="str">
            <v>M</v>
          </cell>
          <cell r="W703">
            <v>2.5682</v>
          </cell>
          <cell r="X703">
            <v>2.5038999999999998</v>
          </cell>
          <cell r="Y703">
            <v>-5.3900000000000059E-2</v>
          </cell>
          <cell r="Z703">
            <v>-1.0400000000000187E-2</v>
          </cell>
          <cell r="AA703">
            <v>-4.0495288528931495E-3</v>
          </cell>
        </row>
        <row r="704">
          <cell r="A704" t="str">
            <v>150</v>
          </cell>
          <cell r="B704" t="str">
            <v>EPISTAXIS WITH MCC</v>
          </cell>
          <cell r="C704">
            <v>4</v>
          </cell>
          <cell r="D704">
            <v>0</v>
          </cell>
          <cell r="E704">
            <v>21041.91</v>
          </cell>
          <cell r="F704">
            <v>4021.66</v>
          </cell>
          <cell r="G704">
            <v>2.25</v>
          </cell>
          <cell r="I704">
            <v>4</v>
          </cell>
          <cell r="J704">
            <v>21041.91</v>
          </cell>
          <cell r="K704">
            <v>4021.66</v>
          </cell>
          <cell r="L704">
            <v>4.8</v>
          </cell>
          <cell r="M704">
            <v>0.43</v>
          </cell>
          <cell r="N704">
            <v>3.5</v>
          </cell>
          <cell r="O704">
            <v>0</v>
          </cell>
          <cell r="P704">
            <v>0.49440000000000001</v>
          </cell>
          <cell r="Q704">
            <v>1.4267000000000001</v>
          </cell>
          <cell r="S704" t="str">
            <v>M</v>
          </cell>
          <cell r="T704">
            <v>2.1326000000000001</v>
          </cell>
          <cell r="V704" t="str">
            <v>M</v>
          </cell>
          <cell r="W704">
            <v>2.0512000000000001</v>
          </cell>
          <cell r="X704">
            <v>2.0876999999999999</v>
          </cell>
          <cell r="Y704">
            <v>-4.4900000000000162E-2</v>
          </cell>
          <cell r="Z704">
            <v>8.1399999999999917E-2</v>
          </cell>
          <cell r="AA704">
            <v>3.9684087363494498E-2</v>
          </cell>
        </row>
        <row r="705">
          <cell r="A705" t="str">
            <v>535</v>
          </cell>
          <cell r="B705" t="str">
            <v>FRACTURES OF HIP AND PELVIS WITH MCC</v>
          </cell>
          <cell r="C705">
            <v>6</v>
          </cell>
          <cell r="D705">
            <v>1</v>
          </cell>
          <cell r="E705">
            <v>30098.29</v>
          </cell>
          <cell r="F705">
            <v>19528.09</v>
          </cell>
          <cell r="G705">
            <v>6.5</v>
          </cell>
          <cell r="I705">
            <v>6</v>
          </cell>
          <cell r="J705">
            <v>30098.29</v>
          </cell>
          <cell r="K705">
            <v>19528.09</v>
          </cell>
          <cell r="L705">
            <v>4.9000000000000004</v>
          </cell>
          <cell r="M705">
            <v>7.16</v>
          </cell>
          <cell r="N705">
            <v>3.9</v>
          </cell>
          <cell r="O705">
            <v>0</v>
          </cell>
          <cell r="P705">
            <v>0.70730000000000004</v>
          </cell>
          <cell r="Q705">
            <v>1.2523</v>
          </cell>
          <cell r="S705" t="str">
            <v>M</v>
          </cell>
          <cell r="T705">
            <v>1.8718999999999999</v>
          </cell>
          <cell r="V705" t="str">
            <v>M</v>
          </cell>
          <cell r="W705">
            <v>1.9749000000000001</v>
          </cell>
          <cell r="X705">
            <v>1.8325</v>
          </cell>
          <cell r="Y705">
            <v>-3.939999999999988E-2</v>
          </cell>
          <cell r="Z705">
            <v>-0.1030000000000002</v>
          </cell>
          <cell r="AA705">
            <v>-5.2154539470353027E-2</v>
          </cell>
        </row>
        <row r="706">
          <cell r="A706" t="str">
            <v>814</v>
          </cell>
          <cell r="B706" t="str">
            <v>RETICULOENDOTHELIAL AND IMMUNITY DISORDERS WITH MCC</v>
          </cell>
          <cell r="C706">
            <v>21</v>
          </cell>
          <cell r="D706">
            <v>0</v>
          </cell>
          <cell r="E706">
            <v>36412.410000000003</v>
          </cell>
          <cell r="F706">
            <v>22707.040000000001</v>
          </cell>
          <cell r="G706">
            <v>3.95</v>
          </cell>
          <cell r="I706">
            <v>20</v>
          </cell>
          <cell r="J706">
            <v>33521.97</v>
          </cell>
          <cell r="K706">
            <v>19129.63</v>
          </cell>
          <cell r="L706">
            <v>3.5</v>
          </cell>
          <cell r="M706">
            <v>1.4</v>
          </cell>
          <cell r="N706">
            <v>3.15</v>
          </cell>
          <cell r="O706">
            <v>1</v>
          </cell>
          <cell r="P706">
            <v>0.78769999999999996</v>
          </cell>
          <cell r="Q706">
            <v>0.77529999999999999</v>
          </cell>
          <cell r="S706" t="str">
            <v>A</v>
          </cell>
          <cell r="T706">
            <v>1.1589</v>
          </cell>
          <cell r="V706" t="str">
            <v>A</v>
          </cell>
          <cell r="W706">
            <v>1.9222999999999999</v>
          </cell>
          <cell r="X706">
            <v>1.1345000000000001</v>
          </cell>
          <cell r="Y706">
            <v>-2.4399999999999977E-2</v>
          </cell>
          <cell r="Z706">
            <v>-0.76339999999999986</v>
          </cell>
          <cell r="AA706">
            <v>-0.39712843988971541</v>
          </cell>
        </row>
        <row r="707">
          <cell r="A707" t="str">
            <v>696</v>
          </cell>
          <cell r="B707" t="str">
            <v>KIDNEY AND URINARY TRACT SIGNS AND SYMPTOMS WITHOUT MCC</v>
          </cell>
          <cell r="C707">
            <v>9</v>
          </cell>
          <cell r="D707">
            <v>0</v>
          </cell>
          <cell r="E707">
            <v>17054.900000000001</v>
          </cell>
          <cell r="F707">
            <v>12374.13</v>
          </cell>
          <cell r="G707">
            <v>3</v>
          </cell>
          <cell r="I707">
            <v>8</v>
          </cell>
          <cell r="J707">
            <v>13441.69</v>
          </cell>
          <cell r="K707">
            <v>7400.07</v>
          </cell>
          <cell r="L707">
            <v>2.9</v>
          </cell>
          <cell r="M707">
            <v>1.58</v>
          </cell>
          <cell r="N707">
            <v>2.2999999999999998</v>
          </cell>
          <cell r="O707">
            <v>0</v>
          </cell>
          <cell r="P707">
            <v>0.31590000000000001</v>
          </cell>
          <cell r="Q707">
            <v>0.65720000000000001</v>
          </cell>
          <cell r="S707" t="str">
            <v>M</v>
          </cell>
          <cell r="T707">
            <v>0.98240000000000005</v>
          </cell>
          <cell r="V707" t="str">
            <v>M</v>
          </cell>
          <cell r="W707">
            <v>1.0615000000000001</v>
          </cell>
          <cell r="X707">
            <v>0.9617</v>
          </cell>
          <cell r="Y707">
            <v>-2.0700000000000052E-2</v>
          </cell>
          <cell r="Z707">
            <v>-7.9100000000000059E-2</v>
          </cell>
          <cell r="AA707">
            <v>-7.4517192651907732E-2</v>
          </cell>
        </row>
        <row r="708">
          <cell r="A708" t="str">
            <v>727</v>
          </cell>
          <cell r="B708" t="str">
            <v>INFLAMMATION OF THE MALE REPRODUCTIVE SYSTEM WITH MCC</v>
          </cell>
          <cell r="C708">
            <v>7</v>
          </cell>
          <cell r="D708">
            <v>1</v>
          </cell>
          <cell r="E708">
            <v>45922.35</v>
          </cell>
          <cell r="F708">
            <v>29985.759999999998</v>
          </cell>
          <cell r="G708">
            <v>6.29</v>
          </cell>
          <cell r="I708">
            <v>7</v>
          </cell>
          <cell r="J708">
            <v>45922.35</v>
          </cell>
          <cell r="K708">
            <v>29985.759999999998</v>
          </cell>
          <cell r="L708">
            <v>5.6</v>
          </cell>
          <cell r="M708">
            <v>5.12</v>
          </cell>
          <cell r="N708">
            <v>4.3</v>
          </cell>
          <cell r="O708">
            <v>0</v>
          </cell>
          <cell r="P708">
            <v>1.0790999999999999</v>
          </cell>
          <cell r="Q708">
            <v>1.3478000000000001</v>
          </cell>
          <cell r="S708" t="str">
            <v>M</v>
          </cell>
          <cell r="T708">
            <v>2.0146999999999999</v>
          </cell>
          <cell r="V708" t="str">
            <v>M</v>
          </cell>
          <cell r="W708">
            <v>2.2846000000000002</v>
          </cell>
          <cell r="X708">
            <v>1.9722</v>
          </cell>
          <cell r="Y708">
            <v>-4.2499999999999982E-2</v>
          </cell>
          <cell r="Z708">
            <v>-0.26990000000000025</v>
          </cell>
          <cell r="AA708">
            <v>-0.11813884268580943</v>
          </cell>
        </row>
        <row r="709">
          <cell r="A709" t="str">
            <v>450</v>
          </cell>
          <cell r="B709" t="str">
            <v>SINGLE LEVEL SPINAL FUSION EXCEPT CERVICAL WITH MCC</v>
          </cell>
          <cell r="C709">
            <v>3</v>
          </cell>
          <cell r="D709">
            <v>1</v>
          </cell>
          <cell r="E709">
            <v>172647.14</v>
          </cell>
          <cell r="F709">
            <v>48488.04</v>
          </cell>
          <cell r="G709">
            <v>11</v>
          </cell>
          <cell r="I709">
            <v>3</v>
          </cell>
          <cell r="J709">
            <v>172647.14</v>
          </cell>
          <cell r="K709">
            <v>48488.04</v>
          </cell>
          <cell r="L709">
            <v>8.4</v>
          </cell>
          <cell r="M709">
            <v>8.2899999999999991</v>
          </cell>
          <cell r="N709">
            <v>6.3</v>
          </cell>
          <cell r="O709">
            <v>0</v>
          </cell>
          <cell r="P709">
            <v>4.0568999999999997</v>
          </cell>
          <cell r="Q709">
            <v>5.1513</v>
          </cell>
          <cell r="S709" t="str">
            <v>M</v>
          </cell>
          <cell r="T709">
            <v>7.7001999999999997</v>
          </cell>
          <cell r="V709" t="str">
            <v>M</v>
          </cell>
          <cell r="W709">
            <v>8.2105999999999995</v>
          </cell>
          <cell r="X709">
            <v>7.5378999999999996</v>
          </cell>
          <cell r="Y709">
            <v>-0.16230000000000011</v>
          </cell>
          <cell r="Z709">
            <v>-0.51039999999999974</v>
          </cell>
          <cell r="AA709">
            <v>-6.2163544686137405E-2</v>
          </cell>
        </row>
        <row r="710">
          <cell r="A710" t="str">
            <v>173</v>
          </cell>
          <cell r="B710" t="str">
            <v>ULTRASOUND ACCELERATED AND OTHER THROMBOLYSIS WITH PRINCIPAL DIAGNOSIS PULMONARY EMBOLISM</v>
          </cell>
          <cell r="C710">
            <v>1</v>
          </cell>
          <cell r="D710">
            <v>0</v>
          </cell>
          <cell r="E710">
            <v>34948.78</v>
          </cell>
          <cell r="F710">
            <v>0</v>
          </cell>
          <cell r="G710">
            <v>1</v>
          </cell>
          <cell r="I710">
            <v>1</v>
          </cell>
          <cell r="J710">
            <v>34948.78</v>
          </cell>
          <cell r="K710">
            <v>0</v>
          </cell>
          <cell r="L710">
            <v>4.5</v>
          </cell>
          <cell r="M710">
            <v>0</v>
          </cell>
          <cell r="N710">
            <v>3.7</v>
          </cell>
          <cell r="O710">
            <v>0</v>
          </cell>
          <cell r="P710">
            <v>0</v>
          </cell>
          <cell r="Q710">
            <v>2.9079999999999999</v>
          </cell>
          <cell r="S710" t="str">
            <v>M</v>
          </cell>
          <cell r="T710">
            <v>4.3468999999999998</v>
          </cell>
          <cell r="V710" t="str">
            <v>M</v>
          </cell>
          <cell r="W710">
            <v>4.5854999999999997</v>
          </cell>
          <cell r="X710">
            <v>4.2553000000000001</v>
          </cell>
          <cell r="Y710">
            <v>-9.1599999999999682E-2</v>
          </cell>
          <cell r="Z710">
            <v>-0.23859999999999992</v>
          </cell>
          <cell r="AA710">
            <v>-5.2033584123868701E-2</v>
          </cell>
        </row>
        <row r="711">
          <cell r="A711" t="str">
            <v>555</v>
          </cell>
          <cell r="B711" t="str">
            <v>SIGNS AND SYMPTOMS OF MUSCULOSKELETAL SYSTEM AND CONNECTIVE TISSUE WITH MCC</v>
          </cell>
          <cell r="C711">
            <v>4</v>
          </cell>
          <cell r="D711">
            <v>0</v>
          </cell>
          <cell r="E711">
            <v>69339.67</v>
          </cell>
          <cell r="F711">
            <v>47112.02</v>
          </cell>
          <cell r="G711">
            <v>10</v>
          </cell>
          <cell r="I711">
            <v>4</v>
          </cell>
          <cell r="J711">
            <v>69339.67</v>
          </cell>
          <cell r="K711">
            <v>47112.02</v>
          </cell>
          <cell r="L711">
            <v>4.8</v>
          </cell>
          <cell r="M711">
            <v>7.04</v>
          </cell>
          <cell r="N711">
            <v>3.7</v>
          </cell>
          <cell r="O711">
            <v>0</v>
          </cell>
          <cell r="P711">
            <v>1.6294</v>
          </cell>
          <cell r="Q711">
            <v>1.2704</v>
          </cell>
          <cell r="S711" t="str">
            <v>M</v>
          </cell>
          <cell r="T711">
            <v>1.899</v>
          </cell>
          <cell r="V711" t="str">
            <v>M</v>
          </cell>
          <cell r="W711">
            <v>2.0363000000000002</v>
          </cell>
          <cell r="X711">
            <v>1.859</v>
          </cell>
          <cell r="Y711">
            <v>-4.0000000000000036E-2</v>
          </cell>
          <cell r="Z711">
            <v>-0.1373000000000002</v>
          </cell>
          <cell r="AA711">
            <v>-6.7426214212051361E-2</v>
          </cell>
        </row>
        <row r="712">
          <cell r="A712" t="str">
            <v>265</v>
          </cell>
          <cell r="B712" t="str">
            <v>AICD LEAD PROCEDURES</v>
          </cell>
          <cell r="C712">
            <v>3</v>
          </cell>
          <cell r="D712">
            <v>0</v>
          </cell>
          <cell r="E712">
            <v>93693.27</v>
          </cell>
          <cell r="F712">
            <v>27099.57</v>
          </cell>
          <cell r="G712">
            <v>5.67</v>
          </cell>
          <cell r="I712">
            <v>3</v>
          </cell>
          <cell r="J712">
            <v>93693.27</v>
          </cell>
          <cell r="K712">
            <v>27099.57</v>
          </cell>
          <cell r="L712">
            <v>5.6</v>
          </cell>
          <cell r="M712">
            <v>3.77</v>
          </cell>
          <cell r="N712">
            <v>4.0999999999999996</v>
          </cell>
          <cell r="O712">
            <v>0</v>
          </cell>
          <cell r="P712">
            <v>2.2016</v>
          </cell>
          <cell r="Q712">
            <v>3.2050000000000001</v>
          </cell>
          <cell r="S712" t="str">
            <v>M</v>
          </cell>
          <cell r="T712">
            <v>4.7907999999999999</v>
          </cell>
          <cell r="V712" t="str">
            <v>M</v>
          </cell>
          <cell r="W712">
            <v>5.5739000000000001</v>
          </cell>
          <cell r="X712">
            <v>4.6898999999999997</v>
          </cell>
          <cell r="Y712">
            <v>-0.10090000000000021</v>
          </cell>
          <cell r="Z712">
            <v>-0.78310000000000013</v>
          </cell>
          <cell r="AA712">
            <v>-0.14049408851970793</v>
          </cell>
        </row>
        <row r="713">
          <cell r="A713" t="str">
            <v>284</v>
          </cell>
          <cell r="B713" t="str">
            <v>ACUTE MYOCARDIAL INFARCTION, EXPIRED WITH CC</v>
          </cell>
          <cell r="C713">
            <v>3</v>
          </cell>
          <cell r="D713">
            <v>0</v>
          </cell>
          <cell r="E713">
            <v>11723.36</v>
          </cell>
          <cell r="F713">
            <v>4570.5</v>
          </cell>
          <cell r="G713">
            <v>1</v>
          </cell>
          <cell r="I713">
            <v>3</v>
          </cell>
          <cell r="J713">
            <v>11723.36</v>
          </cell>
          <cell r="K713">
            <v>4570.5</v>
          </cell>
          <cell r="L713">
            <v>2.2000000000000002</v>
          </cell>
          <cell r="M713">
            <v>0</v>
          </cell>
          <cell r="N713">
            <v>1.6</v>
          </cell>
          <cell r="O713">
            <v>0</v>
          </cell>
          <cell r="P713">
            <v>0.27550000000000002</v>
          </cell>
          <cell r="Q713">
            <v>0.74150000000000005</v>
          </cell>
          <cell r="S713" t="str">
            <v>M</v>
          </cell>
          <cell r="T713">
            <v>1.1084000000000001</v>
          </cell>
          <cell r="V713" t="str">
            <v>M</v>
          </cell>
          <cell r="W713">
            <v>1.0663</v>
          </cell>
          <cell r="X713">
            <v>1.085</v>
          </cell>
          <cell r="Y713">
            <v>-2.3400000000000087E-2</v>
          </cell>
          <cell r="Z713">
            <v>4.2100000000000026E-2</v>
          </cell>
          <cell r="AA713">
            <v>3.9482322048204094E-2</v>
          </cell>
        </row>
        <row r="714">
          <cell r="A714" t="str">
            <v>437</v>
          </cell>
          <cell r="B714" t="str">
            <v>MALIGNANCY OF HEPATOBILIARY SYSTEM OR PANCREAS WITHOUT CC/MCC</v>
          </cell>
          <cell r="C714">
            <v>2</v>
          </cell>
          <cell r="D714">
            <v>0</v>
          </cell>
          <cell r="E714">
            <v>18140.400000000001</v>
          </cell>
          <cell r="F714">
            <v>5633.46</v>
          </cell>
          <cell r="G714">
            <v>1.5</v>
          </cell>
          <cell r="I714">
            <v>2</v>
          </cell>
          <cell r="J714">
            <v>18140.400000000001</v>
          </cell>
          <cell r="K714">
            <v>5633.46</v>
          </cell>
          <cell r="L714">
            <v>2.8</v>
          </cell>
          <cell r="M714">
            <v>0.5</v>
          </cell>
          <cell r="N714">
            <v>2.2999999999999998</v>
          </cell>
          <cell r="O714">
            <v>0</v>
          </cell>
          <cell r="P714">
            <v>0</v>
          </cell>
          <cell r="Q714">
            <v>0.5897</v>
          </cell>
          <cell r="S714" t="str">
            <v>MO</v>
          </cell>
          <cell r="T714">
            <v>0.88149999999999995</v>
          </cell>
          <cell r="V714" t="str">
            <v>M</v>
          </cell>
          <cell r="W714">
            <v>1.3145</v>
          </cell>
          <cell r="X714">
            <v>0.8629</v>
          </cell>
          <cell r="Y714">
            <v>-1.859999999999995E-2</v>
          </cell>
          <cell r="Z714">
            <v>-0.43300000000000005</v>
          </cell>
          <cell r="AA714">
            <v>-0.32940281475846334</v>
          </cell>
        </row>
        <row r="715">
          <cell r="A715" t="str">
            <v>544</v>
          </cell>
          <cell r="B715" t="str">
            <v>PATHOLOGICAL FRACTURES AND MUSCULOSKELETAL AND CONNECTIVE TISSUE MALIGNANCY WITHOUT CC/MCC</v>
          </cell>
          <cell r="C715">
            <v>6</v>
          </cell>
          <cell r="D715">
            <v>0</v>
          </cell>
          <cell r="E715">
            <v>16611.7</v>
          </cell>
          <cell r="F715">
            <v>4078.8</v>
          </cell>
          <cell r="G715">
            <v>2.83</v>
          </cell>
          <cell r="I715">
            <v>6</v>
          </cell>
          <cell r="J715">
            <v>16611.7</v>
          </cell>
          <cell r="K715">
            <v>4078.8</v>
          </cell>
          <cell r="L715">
            <v>3.1</v>
          </cell>
          <cell r="M715">
            <v>1.95</v>
          </cell>
          <cell r="N715">
            <v>2.7</v>
          </cell>
          <cell r="O715">
            <v>0</v>
          </cell>
          <cell r="P715">
            <v>0.39029999999999998</v>
          </cell>
          <cell r="Q715">
            <v>0.72870000000000001</v>
          </cell>
          <cell r="S715" t="str">
            <v>M</v>
          </cell>
          <cell r="T715">
            <v>1.0892999999999999</v>
          </cell>
          <cell r="V715" t="str">
            <v>M</v>
          </cell>
          <cell r="W715">
            <v>1.1624000000000001</v>
          </cell>
          <cell r="X715">
            <v>1.0663</v>
          </cell>
          <cell r="Y715">
            <v>-2.2999999999999909E-2</v>
          </cell>
          <cell r="Z715">
            <v>-7.3100000000000165E-2</v>
          </cell>
          <cell r="AA715">
            <v>-6.288713007570558E-2</v>
          </cell>
        </row>
        <row r="716">
          <cell r="A716" t="str">
            <v>114</v>
          </cell>
          <cell r="B716" t="str">
            <v>ORBITAL PROCEDURES WITHOUT CC/MCC</v>
          </cell>
          <cell r="C716">
            <v>2</v>
          </cell>
          <cell r="D716">
            <v>0</v>
          </cell>
          <cell r="E716">
            <v>44590.33</v>
          </cell>
          <cell r="F716">
            <v>20137.919999999998</v>
          </cell>
          <cell r="G716">
            <v>1.5</v>
          </cell>
          <cell r="I716">
            <v>2</v>
          </cell>
          <cell r="J716">
            <v>44590.33</v>
          </cell>
          <cell r="K716">
            <v>20137.919999999998</v>
          </cell>
          <cell r="L716">
            <v>2.7</v>
          </cell>
          <cell r="M716">
            <v>0.5</v>
          </cell>
          <cell r="N716">
            <v>2</v>
          </cell>
          <cell r="O716">
            <v>0</v>
          </cell>
          <cell r="P716">
            <v>0</v>
          </cell>
          <cell r="Q716">
            <v>1.2452000000000001</v>
          </cell>
          <cell r="S716" t="str">
            <v>M</v>
          </cell>
          <cell r="T716">
            <v>1.8613</v>
          </cell>
          <cell r="V716" t="str">
            <v>M</v>
          </cell>
          <cell r="W716">
            <v>2.0842999999999998</v>
          </cell>
          <cell r="X716">
            <v>1.8221000000000001</v>
          </cell>
          <cell r="Y716">
            <v>-3.9199999999999902E-2</v>
          </cell>
          <cell r="Z716">
            <v>-0.22299999999999986</v>
          </cell>
          <cell r="AA716">
            <v>-0.10699035647459573</v>
          </cell>
        </row>
        <row r="717">
          <cell r="A717" t="str">
            <v>052</v>
          </cell>
          <cell r="B717" t="str">
            <v>SPINAL DISORDERS AND INJURIES WITH CC/MCC</v>
          </cell>
          <cell r="C717">
            <v>2</v>
          </cell>
          <cell r="D717">
            <v>0</v>
          </cell>
          <cell r="E717">
            <v>30940.34</v>
          </cell>
          <cell r="F717">
            <v>11515.59</v>
          </cell>
          <cell r="G717">
            <v>4</v>
          </cell>
          <cell r="I717">
            <v>2</v>
          </cell>
          <cell r="J717">
            <v>30940.34</v>
          </cell>
          <cell r="K717">
            <v>11515.59</v>
          </cell>
          <cell r="L717">
            <v>5.7</v>
          </cell>
          <cell r="M717">
            <v>3</v>
          </cell>
          <cell r="N717">
            <v>4.2</v>
          </cell>
          <cell r="O717">
            <v>0</v>
          </cell>
          <cell r="P717">
            <v>0</v>
          </cell>
          <cell r="Q717">
            <v>1.7562</v>
          </cell>
          <cell r="S717" t="str">
            <v>M</v>
          </cell>
          <cell r="T717">
            <v>2.6252</v>
          </cell>
          <cell r="V717" t="str">
            <v>M</v>
          </cell>
          <cell r="W717">
            <v>2.7902999999999998</v>
          </cell>
          <cell r="X717">
            <v>2.5697999999999999</v>
          </cell>
          <cell r="Y717">
            <v>-5.5400000000000116E-2</v>
          </cell>
          <cell r="Z717">
            <v>-0.1650999999999998</v>
          </cell>
          <cell r="AA717">
            <v>-5.9169264953589151E-2</v>
          </cell>
        </row>
        <row r="718">
          <cell r="A718" t="str">
            <v>198</v>
          </cell>
          <cell r="B718" t="str">
            <v>INTERSTITIAL LUNG DISEASE WITHOUT CC/MCC</v>
          </cell>
          <cell r="C718">
            <v>1</v>
          </cell>
          <cell r="D718">
            <v>1</v>
          </cell>
          <cell r="E718">
            <v>21431.27</v>
          </cell>
          <cell r="F718">
            <v>0</v>
          </cell>
          <cell r="G718">
            <v>2</v>
          </cell>
          <cell r="I718">
            <v>1</v>
          </cell>
          <cell r="J718">
            <v>21431.27</v>
          </cell>
          <cell r="K718">
            <v>0</v>
          </cell>
          <cell r="L718">
            <v>2.7</v>
          </cell>
          <cell r="M718">
            <v>0</v>
          </cell>
          <cell r="N718">
            <v>2.2000000000000002</v>
          </cell>
          <cell r="O718">
            <v>0</v>
          </cell>
          <cell r="P718">
            <v>0</v>
          </cell>
          <cell r="Q718">
            <v>0.71419999999999995</v>
          </cell>
          <cell r="S718" t="str">
            <v>M</v>
          </cell>
          <cell r="T718">
            <v>1.0676000000000001</v>
          </cell>
          <cell r="V718" t="str">
            <v>MO</v>
          </cell>
          <cell r="W718">
            <v>0.67749999999999999</v>
          </cell>
          <cell r="X718">
            <v>1.0450999999999999</v>
          </cell>
          <cell r="Y718">
            <v>-2.2500000000000187E-2</v>
          </cell>
          <cell r="Z718">
            <v>0.39010000000000011</v>
          </cell>
          <cell r="AA718">
            <v>0.57579335793357955</v>
          </cell>
        </row>
        <row r="719">
          <cell r="A719" t="str">
            <v>939</v>
          </cell>
          <cell r="B719" t="str">
            <v>O.R. PROCEDURES WITH DIAGNOSES OF OTHER CONTACT WITH HEALTH SERVICES WITH MCC</v>
          </cell>
          <cell r="C719">
            <v>6</v>
          </cell>
          <cell r="D719">
            <v>0</v>
          </cell>
          <cell r="E719">
            <v>126371.32</v>
          </cell>
          <cell r="F719">
            <v>106938.89</v>
          </cell>
          <cell r="G719">
            <v>12.67</v>
          </cell>
          <cell r="I719">
            <v>5</v>
          </cell>
          <cell r="J719">
            <v>80279.02</v>
          </cell>
          <cell r="K719">
            <v>31242.75</v>
          </cell>
          <cell r="L719">
            <v>9.1</v>
          </cell>
          <cell r="M719">
            <v>3.76</v>
          </cell>
          <cell r="N719">
            <v>5.8</v>
          </cell>
          <cell r="O719">
            <v>0</v>
          </cell>
          <cell r="P719">
            <v>1.8864000000000001</v>
          </cell>
          <cell r="Q719">
            <v>3.2141999999999999</v>
          </cell>
          <cell r="S719" t="str">
            <v>M</v>
          </cell>
          <cell r="T719">
            <v>4.8045999999999998</v>
          </cell>
          <cell r="V719" t="str">
            <v>M</v>
          </cell>
          <cell r="W719">
            <v>5.59</v>
          </cell>
          <cell r="X719">
            <v>4.7032999999999996</v>
          </cell>
          <cell r="Y719">
            <v>-0.10130000000000017</v>
          </cell>
          <cell r="Z719">
            <v>-0.7854000000000001</v>
          </cell>
          <cell r="AA719">
            <v>-0.14050089445438285</v>
          </cell>
        </row>
        <row r="720">
          <cell r="A720" t="str">
            <v>950</v>
          </cell>
          <cell r="B720" t="str">
            <v>AFTERCARE WITHOUT CC/MCC</v>
          </cell>
          <cell r="C720">
            <v>1</v>
          </cell>
          <cell r="D720">
            <v>0</v>
          </cell>
          <cell r="E720">
            <v>22121.26</v>
          </cell>
          <cell r="F720">
            <v>0</v>
          </cell>
          <cell r="G720">
            <v>7</v>
          </cell>
          <cell r="I720">
            <v>1</v>
          </cell>
          <cell r="J720">
            <v>22121.26</v>
          </cell>
          <cell r="K720">
            <v>0</v>
          </cell>
          <cell r="L720">
            <v>4.5999999999999996</v>
          </cell>
          <cell r="M720">
            <v>0</v>
          </cell>
          <cell r="N720">
            <v>3.3</v>
          </cell>
          <cell r="O720">
            <v>0</v>
          </cell>
          <cell r="P720">
            <v>0</v>
          </cell>
          <cell r="Q720">
            <v>0.35449999999999998</v>
          </cell>
          <cell r="S720" t="str">
            <v>MP</v>
          </cell>
          <cell r="T720">
            <v>0.52990000000000004</v>
          </cell>
          <cell r="V720" t="str">
            <v>M</v>
          </cell>
          <cell r="W720">
            <v>0.96699999999999997</v>
          </cell>
          <cell r="X720">
            <v>0.51870000000000005</v>
          </cell>
          <cell r="Y720">
            <v>-1.1199999999999988E-2</v>
          </cell>
          <cell r="Z720">
            <v>-0.43709999999999993</v>
          </cell>
          <cell r="AA720">
            <v>-0.45201654601861424</v>
          </cell>
        </row>
        <row r="721">
          <cell r="A721" t="str">
            <v>297</v>
          </cell>
          <cell r="B721" t="str">
            <v>CARDIAC ARREST, UNEXPLAINED WITH CC</v>
          </cell>
          <cell r="C721">
            <v>1</v>
          </cell>
          <cell r="D721">
            <v>0</v>
          </cell>
          <cell r="E721">
            <v>22928.89</v>
          </cell>
          <cell r="F721">
            <v>0</v>
          </cell>
          <cell r="G721">
            <v>1</v>
          </cell>
          <cell r="I721">
            <v>1</v>
          </cell>
          <cell r="J721">
            <v>22928.89</v>
          </cell>
          <cell r="K721">
            <v>0</v>
          </cell>
          <cell r="L721">
            <v>1.5</v>
          </cell>
          <cell r="M721">
            <v>0</v>
          </cell>
          <cell r="N721">
            <v>1.3</v>
          </cell>
          <cell r="O721">
            <v>0</v>
          </cell>
          <cell r="P721">
            <v>0</v>
          </cell>
          <cell r="Q721">
            <v>0.76490000000000002</v>
          </cell>
          <cell r="S721" t="str">
            <v>M</v>
          </cell>
          <cell r="T721">
            <v>1.1434</v>
          </cell>
          <cell r="V721" t="str">
            <v>M</v>
          </cell>
          <cell r="W721">
            <v>0.97670000000000001</v>
          </cell>
          <cell r="X721">
            <v>1.1193</v>
          </cell>
          <cell r="Y721">
            <v>-2.410000000000001E-2</v>
          </cell>
          <cell r="Z721">
            <v>0.16669999999999996</v>
          </cell>
          <cell r="AA721">
            <v>0.17067676871096546</v>
          </cell>
        </row>
        <row r="722">
          <cell r="A722" t="str">
            <v>949</v>
          </cell>
          <cell r="B722" t="str">
            <v>AFTERCARE WITH CC/MCC</v>
          </cell>
          <cell r="C722">
            <v>11</v>
          </cell>
          <cell r="D722">
            <v>1</v>
          </cell>
          <cell r="E722">
            <v>47885.82</v>
          </cell>
          <cell r="F722">
            <v>79641.929999999993</v>
          </cell>
          <cell r="G722">
            <v>8.18</v>
          </cell>
          <cell r="I722">
            <v>10</v>
          </cell>
          <cell r="J722">
            <v>23021.4</v>
          </cell>
          <cell r="K722">
            <v>13284.94</v>
          </cell>
          <cell r="L722">
            <v>4.3</v>
          </cell>
          <cell r="M722">
            <v>3.44</v>
          </cell>
          <cell r="N722">
            <v>3.15</v>
          </cell>
          <cell r="O722">
            <v>1</v>
          </cell>
          <cell r="P722">
            <v>0.54100000000000004</v>
          </cell>
          <cell r="Q722">
            <v>0.57240000000000002</v>
          </cell>
          <cell r="S722" t="str">
            <v>AP</v>
          </cell>
          <cell r="T722">
            <v>0.85560000000000003</v>
          </cell>
          <cell r="V722" t="str">
            <v>A</v>
          </cell>
          <cell r="W722">
            <v>4.4265999999999996</v>
          </cell>
          <cell r="X722">
            <v>0.83760000000000001</v>
          </cell>
          <cell r="Y722">
            <v>-1.8000000000000016E-2</v>
          </cell>
          <cell r="Z722">
            <v>-3.5709999999999997</v>
          </cell>
          <cell r="AA722">
            <v>-0.80671395653549005</v>
          </cell>
        </row>
        <row r="723">
          <cell r="A723" t="str">
            <v>136</v>
          </cell>
          <cell r="B723" t="str">
            <v>SINUS AND MASTOID PROCEDURES WITHOUT CC/MCC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1.5</v>
          </cell>
          <cell r="M723">
            <v>0</v>
          </cell>
          <cell r="N723">
            <v>1.3</v>
          </cell>
          <cell r="O723">
            <v>0</v>
          </cell>
          <cell r="P723">
            <v>0</v>
          </cell>
          <cell r="Q723">
            <v>1.0448</v>
          </cell>
          <cell r="S723" t="str">
            <v>M</v>
          </cell>
          <cell r="T723">
            <v>1.5618000000000001</v>
          </cell>
          <cell r="V723" t="str">
            <v>M</v>
          </cell>
          <cell r="W723">
            <v>1.5641</v>
          </cell>
          <cell r="X723">
            <v>1.5288999999999999</v>
          </cell>
          <cell r="Y723">
            <v>-3.2900000000000151E-2</v>
          </cell>
          <cell r="Z723">
            <v>-2.2999999999999687E-3</v>
          </cell>
          <cell r="AA723">
            <v>-1.4704942139249209E-3</v>
          </cell>
        </row>
        <row r="724">
          <cell r="A724" t="str">
            <v>139</v>
          </cell>
          <cell r="B724" t="str">
            <v>SALIVARY GLAND PROCEDURES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3.2</v>
          </cell>
          <cell r="M724">
            <v>0</v>
          </cell>
          <cell r="N724">
            <v>2.2000000000000002</v>
          </cell>
          <cell r="O724">
            <v>0</v>
          </cell>
          <cell r="P724">
            <v>0</v>
          </cell>
          <cell r="Q724">
            <v>1.1359999999999999</v>
          </cell>
          <cell r="S724" t="str">
            <v>M</v>
          </cell>
          <cell r="T724">
            <v>1.6980999999999999</v>
          </cell>
          <cell r="V724" t="str">
            <v>M</v>
          </cell>
          <cell r="W724">
            <v>1.9036999999999999</v>
          </cell>
          <cell r="X724">
            <v>1.6623000000000001</v>
          </cell>
          <cell r="Y724">
            <v>-3.5799999999999832E-2</v>
          </cell>
          <cell r="Z724">
            <v>-0.2056</v>
          </cell>
          <cell r="AA724">
            <v>-0.10800021011714031</v>
          </cell>
        </row>
        <row r="725">
          <cell r="A725" t="str">
            <v>182</v>
          </cell>
          <cell r="B725" t="str">
            <v>RESPIRATORY NEOPLASMS WITHOUT CC/MCC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2.6</v>
          </cell>
          <cell r="M725">
            <v>0</v>
          </cell>
          <cell r="N725">
            <v>2</v>
          </cell>
          <cell r="O725">
            <v>0</v>
          </cell>
          <cell r="P725">
            <v>0</v>
          </cell>
          <cell r="Q725">
            <v>0.7319</v>
          </cell>
          <cell r="S725" t="str">
            <v>M</v>
          </cell>
          <cell r="T725">
            <v>1.0940000000000001</v>
          </cell>
          <cell r="V725" t="str">
            <v>M</v>
          </cell>
          <cell r="W725">
            <v>1.1612</v>
          </cell>
          <cell r="X725">
            <v>1.071</v>
          </cell>
          <cell r="Y725">
            <v>-2.3000000000000131E-2</v>
          </cell>
          <cell r="Z725">
            <v>-6.7199999999999926E-2</v>
          </cell>
          <cell r="AA725">
            <v>-5.7871167757492188E-2</v>
          </cell>
        </row>
        <row r="726">
          <cell r="A726" t="str">
            <v>320</v>
          </cell>
          <cell r="B726" t="str">
            <v>OTHER ENDOVASCULAR CARDIAC VALVE PROCEDURES WITHOUT MCC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2.7</v>
          </cell>
          <cell r="M726">
            <v>0</v>
          </cell>
          <cell r="N726">
            <v>1.9</v>
          </cell>
          <cell r="O726">
            <v>0</v>
          </cell>
          <cell r="P726">
            <v>0</v>
          </cell>
          <cell r="Q726">
            <v>2.1307</v>
          </cell>
          <cell r="S726" t="str">
            <v>M</v>
          </cell>
          <cell r="T726">
            <v>3.1850000000000001</v>
          </cell>
          <cell r="V726" t="str">
            <v>M</v>
          </cell>
          <cell r="W726">
            <v>3.7054999999999998</v>
          </cell>
          <cell r="X726">
            <v>3.1179000000000001</v>
          </cell>
          <cell r="Y726">
            <v>-6.7099999999999937E-2</v>
          </cell>
          <cell r="Z726">
            <v>-0.52049999999999974</v>
          </cell>
          <cell r="AA726">
            <v>-0.14046687356632026</v>
          </cell>
        </row>
        <row r="727">
          <cell r="A727" t="str">
            <v>332</v>
          </cell>
          <cell r="B727" t="str">
            <v>RECTAL RESECTION WITH MCC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8.5</v>
          </cell>
          <cell r="M727">
            <v>0</v>
          </cell>
          <cell r="N727">
            <v>5.8</v>
          </cell>
          <cell r="O727">
            <v>0</v>
          </cell>
          <cell r="P727">
            <v>0</v>
          </cell>
          <cell r="Q727">
            <v>3.7273000000000001</v>
          </cell>
          <cell r="S727" t="str">
            <v>M</v>
          </cell>
          <cell r="T727">
            <v>5.5716000000000001</v>
          </cell>
          <cell r="V727" t="str">
            <v>M</v>
          </cell>
          <cell r="W727">
            <v>5.5778999999999996</v>
          </cell>
          <cell r="X727">
            <v>5.4542000000000002</v>
          </cell>
          <cell r="Y727">
            <v>-0.11739999999999995</v>
          </cell>
          <cell r="Z727">
            <v>-6.2999999999995282E-3</v>
          </cell>
          <cell r="AA727">
            <v>-1.1294573226482241E-3</v>
          </cell>
        </row>
        <row r="728">
          <cell r="A728" t="str">
            <v>666</v>
          </cell>
          <cell r="B728" t="str">
            <v>PROSTATECTOMY WITH CC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5</v>
          </cell>
          <cell r="M728">
            <v>0</v>
          </cell>
          <cell r="N728">
            <v>3.7</v>
          </cell>
          <cell r="O728">
            <v>0</v>
          </cell>
          <cell r="P728">
            <v>0</v>
          </cell>
          <cell r="Q728">
            <v>1.7766</v>
          </cell>
          <cell r="S728" t="str">
            <v>M</v>
          </cell>
          <cell r="T728">
            <v>2.6556999999999999</v>
          </cell>
          <cell r="V728" t="str">
            <v>M</v>
          </cell>
          <cell r="W728">
            <v>2.6949000000000001</v>
          </cell>
          <cell r="X728">
            <v>2.5996999999999999</v>
          </cell>
          <cell r="Y728">
            <v>-5.600000000000005E-2</v>
          </cell>
          <cell r="Z728">
            <v>-3.9200000000000124E-2</v>
          </cell>
          <cell r="AA728">
            <v>-1.454599428550229E-2</v>
          </cell>
        </row>
        <row r="729">
          <cell r="A729" t="str">
            <v>722</v>
          </cell>
          <cell r="B729" t="str">
            <v>MALIGNANCY, MALE REPRODUCTIVE SYSTEM WITH MCC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6.6</v>
          </cell>
          <cell r="M729">
            <v>0</v>
          </cell>
          <cell r="N729">
            <v>4.8</v>
          </cell>
          <cell r="O729">
            <v>0</v>
          </cell>
          <cell r="P729">
            <v>0</v>
          </cell>
          <cell r="Q729">
            <v>1.6418999999999999</v>
          </cell>
          <cell r="S729" t="str">
            <v>M</v>
          </cell>
          <cell r="T729">
            <v>2.4542999999999999</v>
          </cell>
          <cell r="V729" t="str">
            <v>M</v>
          </cell>
          <cell r="W729">
            <v>2.7879999999999998</v>
          </cell>
          <cell r="X729">
            <v>2.4026000000000001</v>
          </cell>
          <cell r="Y729">
            <v>-5.1699999999999857E-2</v>
          </cell>
          <cell r="Z729">
            <v>-0.33369999999999989</v>
          </cell>
          <cell r="AA729">
            <v>-0.11969153515064559</v>
          </cell>
        </row>
        <row r="730">
          <cell r="A730" t="str">
            <v>748</v>
          </cell>
          <cell r="B730" t="str">
            <v>FEMALE REPRODUCTIVE SYSTEM RECONSTRUCTIVE PROCEDURES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1.7</v>
          </cell>
          <cell r="M730">
            <v>0</v>
          </cell>
          <cell r="N730">
            <v>1.4</v>
          </cell>
          <cell r="O730">
            <v>0</v>
          </cell>
          <cell r="P730">
            <v>0</v>
          </cell>
          <cell r="Q730">
            <v>1.3586</v>
          </cell>
          <cell r="S730" t="str">
            <v>M</v>
          </cell>
          <cell r="T730">
            <v>2.0308000000000002</v>
          </cell>
          <cell r="V730" t="str">
            <v>M</v>
          </cell>
          <cell r="W730">
            <v>2.1372</v>
          </cell>
          <cell r="X730">
            <v>1.988</v>
          </cell>
          <cell r="Y730">
            <v>-4.2800000000000171E-2</v>
          </cell>
          <cell r="Z730">
            <v>-0.10639999999999983</v>
          </cell>
          <cell r="AA730">
            <v>-4.9784765113232189E-2</v>
          </cell>
        </row>
        <row r="731">
          <cell r="A731" t="str">
            <v>849</v>
          </cell>
          <cell r="B731" t="str">
            <v>RADIOTHERAPY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9</v>
          </cell>
          <cell r="M731">
            <v>0</v>
          </cell>
          <cell r="N731">
            <v>6.5</v>
          </cell>
          <cell r="O731">
            <v>0</v>
          </cell>
          <cell r="P731">
            <v>0</v>
          </cell>
          <cell r="Q731">
            <v>2.5438000000000001</v>
          </cell>
          <cell r="S731" t="str">
            <v>M</v>
          </cell>
          <cell r="T731">
            <v>3.8025000000000002</v>
          </cell>
          <cell r="V731" t="str">
            <v>M</v>
          </cell>
          <cell r="W731">
            <v>4.1741000000000001</v>
          </cell>
          <cell r="X731">
            <v>3.7223000000000002</v>
          </cell>
          <cell r="Y731">
            <v>-8.0200000000000049E-2</v>
          </cell>
          <cell r="Z731">
            <v>-0.37159999999999993</v>
          </cell>
          <cell r="AA731">
            <v>-8.9025179080520336E-2</v>
          </cell>
        </row>
        <row r="732">
          <cell r="A732" t="str">
            <v>905</v>
          </cell>
          <cell r="B732" t="str">
            <v>SKIN GRAFTS FOR INJURIES WITHOUT CC/MCC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4</v>
          </cell>
          <cell r="M732">
            <v>0</v>
          </cell>
          <cell r="N732">
            <v>2.9</v>
          </cell>
          <cell r="O732">
            <v>0</v>
          </cell>
          <cell r="P732">
            <v>0</v>
          </cell>
          <cell r="Q732">
            <v>1.5296000000000001</v>
          </cell>
          <cell r="S732" t="str">
            <v>M</v>
          </cell>
          <cell r="T732">
            <v>2.2864</v>
          </cell>
          <cell r="V732" t="str">
            <v>M</v>
          </cell>
          <cell r="W732">
            <v>2.2852000000000001</v>
          </cell>
          <cell r="X732">
            <v>2.2383000000000002</v>
          </cell>
          <cell r="Y732">
            <v>-4.809999999999981E-2</v>
          </cell>
          <cell r="Z732">
            <v>1.1999999999998678E-3</v>
          </cell>
          <cell r="AA732">
            <v>5.2511815158404857E-4</v>
          </cell>
        </row>
        <row r="733">
          <cell r="A733" t="str">
            <v>001</v>
          </cell>
          <cell r="B733" t="str">
            <v>HEART TRANSPLANT OR IMPLANT OF HEART ASSIST SYSTEM WITH MCC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35.5</v>
          </cell>
          <cell r="M733">
            <v>0</v>
          </cell>
          <cell r="N733">
            <v>24.5</v>
          </cell>
          <cell r="O733">
            <v>0</v>
          </cell>
          <cell r="P733">
            <v>0</v>
          </cell>
          <cell r="Q733">
            <v>28.082799999999999</v>
          </cell>
          <cell r="S733" t="str">
            <v>Z</v>
          </cell>
          <cell r="T733">
            <v>28.082799999999999</v>
          </cell>
          <cell r="V733" t="str">
            <v>Z</v>
          </cell>
          <cell r="W733">
            <v>28.023900000000001</v>
          </cell>
          <cell r="X733">
            <v>28.082799999999999</v>
          </cell>
          <cell r="Y733">
            <v>0</v>
          </cell>
          <cell r="Z733">
            <v>5.8899999999997732E-2</v>
          </cell>
          <cell r="AA733">
            <v>2.1017774114237392E-3</v>
          </cell>
        </row>
        <row r="734">
          <cell r="A734" t="str">
            <v>002</v>
          </cell>
          <cell r="B734" t="str">
            <v>HEART TRANSPLANT OR IMPLANT OF HEART ASSIST SYSTEM WITHOUT MCC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15.4</v>
          </cell>
          <cell r="M734">
            <v>0</v>
          </cell>
          <cell r="N734">
            <v>9.4</v>
          </cell>
          <cell r="O734">
            <v>0</v>
          </cell>
          <cell r="P734">
            <v>0</v>
          </cell>
          <cell r="Q734">
            <v>11.0039</v>
          </cell>
          <cell r="S734" t="str">
            <v>Z</v>
          </cell>
          <cell r="T734">
            <v>11.0039</v>
          </cell>
          <cell r="V734" t="str">
            <v>Z</v>
          </cell>
          <cell r="W734">
            <v>11.331799999999999</v>
          </cell>
          <cell r="X734">
            <v>11.0039</v>
          </cell>
          <cell r="Y734">
            <v>0</v>
          </cell>
          <cell r="Z734">
            <v>-0.32789999999999964</v>
          </cell>
          <cell r="AA734">
            <v>-2.8936267848002933E-2</v>
          </cell>
        </row>
        <row r="735">
          <cell r="A735" t="str">
            <v>005</v>
          </cell>
          <cell r="B735" t="str">
            <v>LIVER TRANSPLANT WITH MCC OR INTESTINAL TRANSPLANT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18.2</v>
          </cell>
          <cell r="M735">
            <v>0</v>
          </cell>
          <cell r="N735">
            <v>13.1</v>
          </cell>
          <cell r="O735">
            <v>0</v>
          </cell>
          <cell r="P735">
            <v>0</v>
          </cell>
          <cell r="Q735">
            <v>10.4741</v>
          </cell>
          <cell r="S735" t="str">
            <v>Z</v>
          </cell>
          <cell r="T735">
            <v>10.4741</v>
          </cell>
          <cell r="V735" t="str">
            <v>Z</v>
          </cell>
          <cell r="W735">
            <v>10.310499999999999</v>
          </cell>
          <cell r="X735">
            <v>10.4741</v>
          </cell>
          <cell r="Y735">
            <v>0</v>
          </cell>
          <cell r="Z735">
            <v>0.16360000000000063</v>
          </cell>
          <cell r="AA735">
            <v>1.5867319722612933E-2</v>
          </cell>
        </row>
        <row r="736">
          <cell r="A736" t="str">
            <v>006</v>
          </cell>
          <cell r="B736" t="str">
            <v>LIVER TRANSPLANT WITHOUT MCC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7.7</v>
          </cell>
          <cell r="M736">
            <v>0</v>
          </cell>
          <cell r="N736">
            <v>7.1</v>
          </cell>
          <cell r="O736">
            <v>0</v>
          </cell>
          <cell r="P736">
            <v>0</v>
          </cell>
          <cell r="Q736">
            <v>4.5754999999999999</v>
          </cell>
          <cell r="S736" t="str">
            <v>Z</v>
          </cell>
          <cell r="T736">
            <v>4.5754999999999999</v>
          </cell>
          <cell r="V736" t="str">
            <v>Z</v>
          </cell>
          <cell r="W736">
            <v>4.6369999999999996</v>
          </cell>
          <cell r="X736">
            <v>4.5754999999999999</v>
          </cell>
          <cell r="Y736">
            <v>0</v>
          </cell>
          <cell r="Z736">
            <v>-6.1499999999999666E-2</v>
          </cell>
          <cell r="AA736">
            <v>-1.326288548630573E-2</v>
          </cell>
        </row>
        <row r="737">
          <cell r="A737" t="str">
            <v>007</v>
          </cell>
          <cell r="B737" t="str">
            <v>LUNG TRANSPLANT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25.1</v>
          </cell>
          <cell r="M737">
            <v>0</v>
          </cell>
          <cell r="N737">
            <v>21.1</v>
          </cell>
          <cell r="O737">
            <v>0</v>
          </cell>
          <cell r="P737">
            <v>0</v>
          </cell>
          <cell r="Q737">
            <v>14.8704</v>
          </cell>
          <cell r="S737" t="str">
            <v>Z</v>
          </cell>
          <cell r="T737">
            <v>14.8704</v>
          </cell>
          <cell r="V737" t="str">
            <v>Z</v>
          </cell>
          <cell r="W737">
            <v>12.950200000000001</v>
          </cell>
          <cell r="X737">
            <v>14.8704</v>
          </cell>
          <cell r="Y737">
            <v>0</v>
          </cell>
          <cell r="Z737">
            <v>1.9201999999999995</v>
          </cell>
          <cell r="AA737">
            <v>0.14827570230575585</v>
          </cell>
        </row>
        <row r="738">
          <cell r="A738" t="str">
            <v>008</v>
          </cell>
          <cell r="B738" t="str">
            <v>SIMULTANEOUS PANCREAS, ISLET CELL AND KIDNEY TRANSPLANT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9.1999999999999993</v>
          </cell>
          <cell r="M738">
            <v>0</v>
          </cell>
          <cell r="N738">
            <v>8.1999999999999993</v>
          </cell>
          <cell r="O738">
            <v>0</v>
          </cell>
          <cell r="P738">
            <v>0</v>
          </cell>
          <cell r="Q738">
            <v>5.5122</v>
          </cell>
          <cell r="S738" t="str">
            <v>Z</v>
          </cell>
          <cell r="T738">
            <v>5.5122</v>
          </cell>
          <cell r="V738" t="str">
            <v>Z</v>
          </cell>
          <cell r="W738">
            <v>5.6045999999999996</v>
          </cell>
          <cell r="X738">
            <v>5.5122</v>
          </cell>
          <cell r="Y738">
            <v>0</v>
          </cell>
          <cell r="Z738">
            <v>-9.2399999999999594E-2</v>
          </cell>
          <cell r="AA738">
            <v>-1.6486457552724477E-2</v>
          </cell>
        </row>
        <row r="739">
          <cell r="A739" t="str">
            <v>010</v>
          </cell>
          <cell r="B739" t="str">
            <v>PANCREAS OR ISLET CELL TRANSPLANT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15.6</v>
          </cell>
          <cell r="M739">
            <v>0</v>
          </cell>
          <cell r="N739">
            <v>10.4</v>
          </cell>
          <cell r="O739">
            <v>0</v>
          </cell>
          <cell r="P739">
            <v>0</v>
          </cell>
          <cell r="Q739">
            <v>7.5227000000000004</v>
          </cell>
          <cell r="S739" t="str">
            <v>Z</v>
          </cell>
          <cell r="T739">
            <v>7.5227000000000004</v>
          </cell>
          <cell r="V739" t="str">
            <v>Z</v>
          </cell>
          <cell r="W739">
            <v>7.1757</v>
          </cell>
          <cell r="X739">
            <v>7.5227000000000004</v>
          </cell>
          <cell r="Y739">
            <v>0</v>
          </cell>
          <cell r="Z739">
            <v>0.34700000000000042</v>
          </cell>
          <cell r="AA739">
            <v>4.8357651518318827E-2</v>
          </cell>
        </row>
        <row r="740">
          <cell r="A740" t="str">
            <v>014</v>
          </cell>
          <cell r="B740" t="str">
            <v>ALLOGENEIC BONE MARROW TRANSPLANT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29</v>
          </cell>
          <cell r="M740">
            <v>0</v>
          </cell>
          <cell r="N740">
            <v>26</v>
          </cell>
          <cell r="O740">
            <v>0</v>
          </cell>
          <cell r="P740">
            <v>0</v>
          </cell>
          <cell r="Q740">
            <v>11.789099999999999</v>
          </cell>
          <cell r="S740" t="str">
            <v>Z</v>
          </cell>
          <cell r="T740">
            <v>11.789099999999999</v>
          </cell>
          <cell r="V740" t="str">
            <v>Z</v>
          </cell>
          <cell r="W740">
            <v>12.017899999999999</v>
          </cell>
          <cell r="X740">
            <v>11.789099999999999</v>
          </cell>
          <cell r="Y740">
            <v>0</v>
          </cell>
          <cell r="Z740">
            <v>-0.22879999999999967</v>
          </cell>
          <cell r="AA740">
            <v>-1.9038267917023746E-2</v>
          </cell>
        </row>
        <row r="741">
          <cell r="A741" t="str">
            <v>016</v>
          </cell>
          <cell r="B741" t="str">
            <v>AUTOLOGOUS BONE MARROW TRANSPLANT WITH CC/MCC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17.100000000000001</v>
          </cell>
          <cell r="M741">
            <v>0</v>
          </cell>
          <cell r="N741">
            <v>15.6</v>
          </cell>
          <cell r="O741">
            <v>0</v>
          </cell>
          <cell r="P741">
            <v>0</v>
          </cell>
          <cell r="Q741">
            <v>6.0136000000000003</v>
          </cell>
          <cell r="S741" t="str">
            <v>Z</v>
          </cell>
          <cell r="T741">
            <v>6.0136000000000003</v>
          </cell>
          <cell r="V741" t="str">
            <v>Z</v>
          </cell>
          <cell r="W741">
            <v>5.9297000000000004</v>
          </cell>
          <cell r="X741">
            <v>6.0136000000000003</v>
          </cell>
          <cell r="Y741">
            <v>0</v>
          </cell>
          <cell r="Z741">
            <v>8.3899999999999864E-2</v>
          </cell>
          <cell r="AA741">
            <v>1.4149113783159327E-2</v>
          </cell>
        </row>
        <row r="742">
          <cell r="A742" t="str">
            <v>017</v>
          </cell>
          <cell r="B742" t="str">
            <v>AUTOLOGOUS BONE MARROW TRANSPLANT WITHOUT CC/MCC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11.7</v>
          </cell>
          <cell r="M742">
            <v>0</v>
          </cell>
          <cell r="N742">
            <v>9.5</v>
          </cell>
          <cell r="O742">
            <v>0</v>
          </cell>
          <cell r="P742">
            <v>0</v>
          </cell>
          <cell r="Q742">
            <v>4.8891</v>
          </cell>
          <cell r="S742" t="str">
            <v>Z</v>
          </cell>
          <cell r="T742">
            <v>4.8891</v>
          </cell>
          <cell r="V742" t="str">
            <v>Z</v>
          </cell>
          <cell r="W742">
            <v>5.4322999999999997</v>
          </cell>
          <cell r="X742">
            <v>4.8891</v>
          </cell>
          <cell r="Y742">
            <v>0</v>
          </cell>
          <cell r="Z742">
            <v>-0.54319999999999968</v>
          </cell>
          <cell r="AA742">
            <v>-9.9994477477311577E-2</v>
          </cell>
        </row>
        <row r="743">
          <cell r="A743" t="str">
            <v>018</v>
          </cell>
          <cell r="B743" t="str">
            <v>CHIMERIC ANTIGEN RECEPTOR (CAR) T-CELL AND OTHER IMMUNOTHERAPIES</v>
          </cell>
          <cell r="C743">
            <v>2</v>
          </cell>
          <cell r="D743">
            <v>0</v>
          </cell>
          <cell r="E743">
            <v>1073357.6000000001</v>
          </cell>
          <cell r="F743">
            <v>187895.61</v>
          </cell>
          <cell r="G743">
            <v>36</v>
          </cell>
          <cell r="I743">
            <v>2</v>
          </cell>
          <cell r="J743">
            <v>1073357.6399999999</v>
          </cell>
          <cell r="K743">
            <v>187895.61</v>
          </cell>
          <cell r="L743">
            <v>13.3</v>
          </cell>
          <cell r="M743">
            <v>22</v>
          </cell>
          <cell r="N743">
            <v>11.4</v>
          </cell>
          <cell r="O743">
            <v>0</v>
          </cell>
          <cell r="P743">
            <v>0</v>
          </cell>
          <cell r="Q743">
            <v>44.415599999999998</v>
          </cell>
          <cell r="S743" t="str">
            <v>M</v>
          </cell>
          <cell r="T743">
            <v>66.392399999999995</v>
          </cell>
          <cell r="V743" t="str">
            <v>M</v>
          </cell>
          <cell r="W743">
            <v>66.525199999999998</v>
          </cell>
          <cell r="X743">
            <v>64.993300000000005</v>
          </cell>
          <cell r="Y743">
            <v>-1.39909999999999</v>
          </cell>
          <cell r="Z743">
            <v>-0.13280000000000314</v>
          </cell>
          <cell r="AA743">
            <v>-1.9962360128192498E-3</v>
          </cell>
        </row>
        <row r="744">
          <cell r="A744" t="str">
            <v>019</v>
          </cell>
          <cell r="B744" t="str">
            <v>SIMULTANEOUS PANCREAS, ISLET CELL AND KIDNEY TRANSPLANT WITH HEMODIALYSIS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15.5</v>
          </cell>
          <cell r="M744">
            <v>0</v>
          </cell>
          <cell r="N744">
            <v>12.3</v>
          </cell>
          <cell r="O744">
            <v>0</v>
          </cell>
          <cell r="P744">
            <v>0</v>
          </cell>
          <cell r="Q744">
            <v>7.5461</v>
          </cell>
          <cell r="S744" t="str">
            <v>Z</v>
          </cell>
          <cell r="T744">
            <v>7.5461</v>
          </cell>
          <cell r="V744" t="str">
            <v>Z</v>
          </cell>
          <cell r="W744">
            <v>7.1345999999999998</v>
          </cell>
          <cell r="X744">
            <v>7.5461</v>
          </cell>
          <cell r="Y744">
            <v>0</v>
          </cell>
          <cell r="Z744">
            <v>0.4115000000000002</v>
          </cell>
          <cell r="AA744">
            <v>5.767667423541617E-2</v>
          </cell>
        </row>
        <row r="745">
          <cell r="A745" t="str">
            <v>022</v>
          </cell>
          <cell r="B745" t="str">
            <v>INTRACRANIAL VASCULAR PROCEDURES WITH PRINCIPAL DIAGNOSIS HEMORRHAGE WITHOUT CC/MCC</v>
          </cell>
          <cell r="C745">
            <v>1</v>
          </cell>
          <cell r="D745">
            <v>0</v>
          </cell>
          <cell r="E745">
            <v>50389.82</v>
          </cell>
          <cell r="F745">
            <v>0</v>
          </cell>
          <cell r="G745">
            <v>1</v>
          </cell>
          <cell r="I745">
            <v>1</v>
          </cell>
          <cell r="J745">
            <v>50389.82</v>
          </cell>
          <cell r="K745">
            <v>0</v>
          </cell>
          <cell r="L745">
            <v>2.5</v>
          </cell>
          <cell r="M745">
            <v>0</v>
          </cell>
          <cell r="N745">
            <v>1.6</v>
          </cell>
          <cell r="O745">
            <v>0</v>
          </cell>
          <cell r="P745">
            <v>0</v>
          </cell>
          <cell r="Q745">
            <v>3.2989999999999999</v>
          </cell>
          <cell r="S745" t="str">
            <v>M</v>
          </cell>
          <cell r="T745">
            <v>4.9313000000000002</v>
          </cell>
          <cell r="V745" t="str">
            <v>M</v>
          </cell>
          <cell r="W745">
            <v>4.7413999999999996</v>
          </cell>
          <cell r="X745">
            <v>4.8273999999999999</v>
          </cell>
          <cell r="Y745">
            <v>-0.10390000000000033</v>
          </cell>
          <cell r="Z745">
            <v>0.18990000000000062</v>
          </cell>
          <cell r="AA745">
            <v>4.0051461593622273E-2</v>
          </cell>
        </row>
        <row r="746">
          <cell r="A746" t="str">
            <v>210</v>
          </cell>
          <cell r="B746" t="str">
            <v>CARDIAC PACEMAKER REVISION OR DEVICE REPLACEMENT WITH MCC</v>
          </cell>
          <cell r="C746">
            <v>13</v>
          </cell>
          <cell r="D746">
            <v>1</v>
          </cell>
          <cell r="E746">
            <v>147421.93</v>
          </cell>
          <cell r="F746">
            <v>119317.17</v>
          </cell>
          <cell r="G746">
            <v>16.850000000000001</v>
          </cell>
          <cell r="I746">
            <v>12</v>
          </cell>
          <cell r="J746">
            <v>121242.29</v>
          </cell>
          <cell r="K746">
            <v>80703.86</v>
          </cell>
          <cell r="L746">
            <v>10.25</v>
          </cell>
          <cell r="M746">
            <v>9.06</v>
          </cell>
          <cell r="N746">
            <v>6.1</v>
          </cell>
          <cell r="O746">
            <v>1</v>
          </cell>
          <cell r="P746">
            <v>2.8490000000000002</v>
          </cell>
          <cell r="Q746">
            <v>2.8041</v>
          </cell>
          <cell r="S746" t="str">
            <v>A</v>
          </cell>
          <cell r="T746">
            <v>4.1916000000000002</v>
          </cell>
          <cell r="V746" t="str">
            <v/>
          </cell>
          <cell r="W746" t="str">
            <v/>
          </cell>
          <cell r="X746">
            <v>4.1032000000000002</v>
          </cell>
          <cell r="Y746">
            <v>-8.8400000000000034E-2</v>
          </cell>
          <cell r="Z746" t="str">
            <v/>
          </cell>
          <cell r="AA746" t="e">
            <v>#VALUE!</v>
          </cell>
        </row>
        <row r="747">
          <cell r="A747" t="str">
            <v>211</v>
          </cell>
          <cell r="B747" t="str">
            <v>CARDIAC PACEMAKER REVISION OR DEVICE REPLACEMENT WITHOUT MCC</v>
          </cell>
          <cell r="C747">
            <v>32</v>
          </cell>
          <cell r="D747">
            <v>0</v>
          </cell>
          <cell r="E747">
            <v>69266.31</v>
          </cell>
          <cell r="F747">
            <v>33659.43</v>
          </cell>
          <cell r="G747">
            <v>5.09</v>
          </cell>
          <cell r="I747">
            <v>30</v>
          </cell>
          <cell r="J747">
            <v>63280.83</v>
          </cell>
          <cell r="K747">
            <v>24817.65</v>
          </cell>
          <cell r="L747">
            <v>4.7300000000000004</v>
          </cell>
          <cell r="M747">
            <v>3.39</v>
          </cell>
          <cell r="N747">
            <v>3.79</v>
          </cell>
          <cell r="O747">
            <v>1</v>
          </cell>
          <cell r="P747">
            <v>1.4870000000000001</v>
          </cell>
          <cell r="Q747">
            <v>1.4635</v>
          </cell>
          <cell r="S747" t="str">
            <v>A</v>
          </cell>
          <cell r="T747">
            <v>2.1876000000000002</v>
          </cell>
          <cell r="V747" t="str">
            <v/>
          </cell>
          <cell r="W747" t="str">
            <v/>
          </cell>
          <cell r="X747">
            <v>2.1415000000000002</v>
          </cell>
          <cell r="Y747">
            <v>-4.610000000000003E-2</v>
          </cell>
          <cell r="Z747" t="str">
            <v/>
          </cell>
          <cell r="AA747" t="e">
            <v>#VALUE!</v>
          </cell>
        </row>
        <row r="748">
          <cell r="A748" t="str">
            <v>285</v>
          </cell>
          <cell r="B748" t="str">
            <v>ACUTE MYOCARDIAL INFARCTION, EXPIRED WITHOUT CC/MCC</v>
          </cell>
          <cell r="C748">
            <v>1</v>
          </cell>
          <cell r="D748">
            <v>0</v>
          </cell>
          <cell r="E748">
            <v>4568.33</v>
          </cell>
          <cell r="F748">
            <v>0</v>
          </cell>
          <cell r="G748">
            <v>1</v>
          </cell>
          <cell r="I748">
            <v>1</v>
          </cell>
          <cell r="J748">
            <v>4568.33</v>
          </cell>
          <cell r="K748">
            <v>0</v>
          </cell>
          <cell r="L748">
            <v>1.4</v>
          </cell>
          <cell r="M748">
            <v>0</v>
          </cell>
          <cell r="N748">
            <v>1.2</v>
          </cell>
          <cell r="O748">
            <v>0</v>
          </cell>
          <cell r="P748">
            <v>0</v>
          </cell>
          <cell r="Q748">
            <v>0.53049999999999997</v>
          </cell>
          <cell r="S748" t="str">
            <v>M</v>
          </cell>
          <cell r="T748">
            <v>0.79300000000000004</v>
          </cell>
          <cell r="V748" t="str">
            <v>M</v>
          </cell>
          <cell r="W748">
            <v>0.89370000000000005</v>
          </cell>
          <cell r="X748">
            <v>0.77629999999999999</v>
          </cell>
          <cell r="Y748">
            <v>-1.6700000000000048E-2</v>
          </cell>
          <cell r="Z748">
            <v>-0.10070000000000001</v>
          </cell>
          <cell r="AA748">
            <v>-0.11267763231509456</v>
          </cell>
        </row>
        <row r="749">
          <cell r="A749" t="str">
            <v>290</v>
          </cell>
          <cell r="B749" t="str">
            <v>ACUTE AND SUBACUTE ENDOCARDITIS WITHOUT CC/MCC</v>
          </cell>
          <cell r="C749">
            <v>1</v>
          </cell>
          <cell r="D749">
            <v>1</v>
          </cell>
          <cell r="E749">
            <v>5244.21</v>
          </cell>
          <cell r="F749">
            <v>0</v>
          </cell>
          <cell r="G749">
            <v>1</v>
          </cell>
          <cell r="I749">
            <v>1</v>
          </cell>
          <cell r="J749">
            <v>5244.21</v>
          </cell>
          <cell r="K749">
            <v>0</v>
          </cell>
          <cell r="L749">
            <v>3</v>
          </cell>
          <cell r="M749">
            <v>0</v>
          </cell>
          <cell r="N749">
            <v>2.4</v>
          </cell>
          <cell r="O749">
            <v>0</v>
          </cell>
          <cell r="P749">
            <v>0</v>
          </cell>
          <cell r="Q749">
            <v>0.82350000000000001</v>
          </cell>
          <cell r="S749" t="str">
            <v>M</v>
          </cell>
          <cell r="T749">
            <v>1.2310000000000001</v>
          </cell>
          <cell r="V749" t="str">
            <v>M</v>
          </cell>
          <cell r="W749">
            <v>0.93320000000000003</v>
          </cell>
          <cell r="X749">
            <v>1.2050000000000001</v>
          </cell>
          <cell r="Y749">
            <v>-2.6000000000000023E-2</v>
          </cell>
          <cell r="Z749">
            <v>0.29780000000000006</v>
          </cell>
          <cell r="AA749">
            <v>0.31911701671667386</v>
          </cell>
        </row>
        <row r="750">
          <cell r="A750" t="str">
            <v>298</v>
          </cell>
          <cell r="B750" t="str">
            <v>CARDIAC ARREST, UNEXPLAINED WITHOUT CC/MCC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1</v>
          </cell>
          <cell r="M750">
            <v>0</v>
          </cell>
          <cell r="N750">
            <v>1</v>
          </cell>
          <cell r="O750">
            <v>0</v>
          </cell>
          <cell r="P750">
            <v>0</v>
          </cell>
          <cell r="Q750">
            <v>0.48659999999999998</v>
          </cell>
          <cell r="S750" t="str">
            <v>M</v>
          </cell>
          <cell r="T750">
            <v>0.72740000000000005</v>
          </cell>
          <cell r="V750" t="str">
            <v>M</v>
          </cell>
          <cell r="W750">
            <v>0.67900000000000005</v>
          </cell>
          <cell r="X750">
            <v>0.71199999999999997</v>
          </cell>
          <cell r="Y750">
            <v>-1.540000000000008E-2</v>
          </cell>
          <cell r="Z750">
            <v>4.8399999999999999E-2</v>
          </cell>
          <cell r="AA750">
            <v>7.1281296023564061E-2</v>
          </cell>
        </row>
        <row r="751">
          <cell r="A751" t="str">
            <v>361</v>
          </cell>
          <cell r="B751" t="str">
            <v>OTHER CIRCULATORY SYSTEM O.R. PROCEDURES WITH MCC</v>
          </cell>
          <cell r="C751">
            <v>36</v>
          </cell>
          <cell r="D751">
            <v>4</v>
          </cell>
          <cell r="E751">
            <v>87499.07</v>
          </cell>
          <cell r="F751">
            <v>71443.92</v>
          </cell>
          <cell r="G751">
            <v>9</v>
          </cell>
          <cell r="I751">
            <v>33</v>
          </cell>
          <cell r="J751">
            <v>68935.429999999993</v>
          </cell>
          <cell r="K751">
            <v>36274.47</v>
          </cell>
          <cell r="L751">
            <v>6.91</v>
          </cell>
          <cell r="M751">
            <v>3.8</v>
          </cell>
          <cell r="N751">
            <v>5.96</v>
          </cell>
          <cell r="O751">
            <v>1</v>
          </cell>
          <cell r="P751">
            <v>1.6198999999999999</v>
          </cell>
          <cell r="Q751">
            <v>1.5943000000000001</v>
          </cell>
          <cell r="S751" t="str">
            <v>A</v>
          </cell>
          <cell r="T751">
            <v>2.3832</v>
          </cell>
          <cell r="V751" t="str">
            <v/>
          </cell>
          <cell r="W751" t="str">
            <v/>
          </cell>
          <cell r="X751">
            <v>2.3329</v>
          </cell>
          <cell r="Y751">
            <v>-5.0300000000000011E-2</v>
          </cell>
          <cell r="Z751" t="str">
            <v/>
          </cell>
          <cell r="AA751" t="e">
            <v>#VALUE!</v>
          </cell>
        </row>
        <row r="752">
          <cell r="A752" t="str">
            <v>362</v>
          </cell>
          <cell r="B752" t="str">
            <v>OTHER CIRCULATORY SYSTEM O.R. PROCEDURES WITHOUT MCC</v>
          </cell>
          <cell r="C752">
            <v>51</v>
          </cell>
          <cell r="D752">
            <v>1</v>
          </cell>
          <cell r="E752">
            <v>59319.53</v>
          </cell>
          <cell r="F752">
            <v>43047.26</v>
          </cell>
          <cell r="G752">
            <v>5.37</v>
          </cell>
          <cell r="I752">
            <v>49</v>
          </cell>
          <cell r="J752">
            <v>53419.1</v>
          </cell>
          <cell r="K752">
            <v>32116.05</v>
          </cell>
          <cell r="L752">
            <v>5.2</v>
          </cell>
          <cell r="M752">
            <v>3</v>
          </cell>
          <cell r="N752">
            <v>4.41</v>
          </cell>
          <cell r="O752">
            <v>1</v>
          </cell>
          <cell r="P752">
            <v>1.2553000000000001</v>
          </cell>
          <cell r="Q752">
            <v>1.2355</v>
          </cell>
          <cell r="S752" t="str">
            <v>A</v>
          </cell>
          <cell r="T752">
            <v>1.8468</v>
          </cell>
          <cell r="V752" t="str">
            <v/>
          </cell>
          <cell r="W752" t="str">
            <v/>
          </cell>
          <cell r="X752">
            <v>1.8079000000000001</v>
          </cell>
          <cell r="Y752">
            <v>-3.8899999999999935E-2</v>
          </cell>
          <cell r="Z752" t="str">
            <v/>
          </cell>
          <cell r="AA752" t="e">
            <v>#VALUE!</v>
          </cell>
        </row>
        <row r="753">
          <cell r="A753" t="str">
            <v>400</v>
          </cell>
          <cell r="B753" t="str">
            <v>KNEE PROCEDURES WITH PRINCIPAL DIAGNOSIS OF INFECTION</v>
          </cell>
          <cell r="C753">
            <v>28</v>
          </cell>
          <cell r="D753">
            <v>1</v>
          </cell>
          <cell r="E753">
            <v>49920.21</v>
          </cell>
          <cell r="F753">
            <v>30306.62</v>
          </cell>
          <cell r="G753">
            <v>6.14</v>
          </cell>
          <cell r="I753">
            <v>26</v>
          </cell>
          <cell r="J753">
            <v>42576.99</v>
          </cell>
          <cell r="K753">
            <v>15302.2</v>
          </cell>
          <cell r="L753">
            <v>4.88</v>
          </cell>
          <cell r="M753">
            <v>2.08</v>
          </cell>
          <cell r="N753">
            <v>4.4000000000000004</v>
          </cell>
          <cell r="O753">
            <v>1</v>
          </cell>
          <cell r="P753">
            <v>1.0004999999999999</v>
          </cell>
          <cell r="Q753">
            <v>0.98470000000000002</v>
          </cell>
          <cell r="S753" t="str">
            <v>A</v>
          </cell>
          <cell r="T753">
            <v>1.4719</v>
          </cell>
          <cell r="V753" t="str">
            <v/>
          </cell>
          <cell r="W753" t="str">
            <v/>
          </cell>
          <cell r="X753">
            <v>1.4409000000000001</v>
          </cell>
          <cell r="Y753">
            <v>-3.0999999999999917E-2</v>
          </cell>
          <cell r="Z753" t="str">
            <v/>
          </cell>
          <cell r="AA753" t="e">
            <v>#VALUE!</v>
          </cell>
        </row>
        <row r="754">
          <cell r="A754" t="str">
            <v>403</v>
          </cell>
          <cell r="B754" t="str">
            <v>HIP OR KNEE PROCEDURES WITH PRINCIPAL DIAGNOSIS OF PERIPROSTHETIC JOINT INFECTION WITH MCC OR INSERTION OF ANTIBIOTIC-ELUTING</v>
          </cell>
          <cell r="C754">
            <v>19</v>
          </cell>
          <cell r="D754">
            <v>6</v>
          </cell>
          <cell r="E754">
            <v>115030.01</v>
          </cell>
          <cell r="F754">
            <v>77516.600000000006</v>
          </cell>
          <cell r="G754">
            <v>11.05</v>
          </cell>
          <cell r="I754">
            <v>17</v>
          </cell>
          <cell r="J754">
            <v>95139.79</v>
          </cell>
          <cell r="K754">
            <v>54343.78</v>
          </cell>
          <cell r="L754">
            <v>10.119999999999999</v>
          </cell>
          <cell r="M754">
            <v>8.51</v>
          </cell>
          <cell r="N754">
            <v>8.0500000000000007</v>
          </cell>
          <cell r="O754">
            <v>1</v>
          </cell>
          <cell r="P754">
            <v>2.2355999999999998</v>
          </cell>
          <cell r="Q754">
            <v>3.5488</v>
          </cell>
          <cell r="S754" t="str">
            <v>AP</v>
          </cell>
          <cell r="T754">
            <v>5.3047000000000004</v>
          </cell>
          <cell r="V754" t="str">
            <v/>
          </cell>
          <cell r="W754" t="str">
            <v/>
          </cell>
          <cell r="X754">
            <v>5.1929999999999996</v>
          </cell>
          <cell r="Y754">
            <v>-0.1117000000000008</v>
          </cell>
          <cell r="Z754" t="str">
            <v/>
          </cell>
          <cell r="AA754" t="e">
            <v>#VALUE!</v>
          </cell>
        </row>
        <row r="755">
          <cell r="A755" t="str">
            <v>404</v>
          </cell>
          <cell r="B755" t="str">
            <v>HIP OR KNEE PROCEDURES WITH PRINCIPAL DIAGNOSIS OF PERIPROSTHETIC JOINT INFECTION WITHOUT MCC</v>
          </cell>
          <cell r="C755">
            <v>51</v>
          </cell>
          <cell r="D755">
            <v>6</v>
          </cell>
          <cell r="E755">
            <v>111524.47</v>
          </cell>
          <cell r="F755">
            <v>52790.3</v>
          </cell>
          <cell r="G755">
            <v>8.9600000000000009</v>
          </cell>
          <cell r="I755">
            <v>51</v>
          </cell>
          <cell r="J755">
            <v>111524.47</v>
          </cell>
          <cell r="K755">
            <v>52790.3</v>
          </cell>
          <cell r="L755">
            <v>8.9600000000000009</v>
          </cell>
          <cell r="M755">
            <v>8.09</v>
          </cell>
          <cell r="N755">
            <v>6.87</v>
          </cell>
          <cell r="O755">
            <v>1</v>
          </cell>
          <cell r="P755">
            <v>2.6206</v>
          </cell>
          <cell r="Q755">
            <v>2.1299000000000001</v>
          </cell>
          <cell r="S755" t="str">
            <v>AP</v>
          </cell>
          <cell r="T755">
            <v>3.1838000000000002</v>
          </cell>
          <cell r="V755" t="str">
            <v/>
          </cell>
          <cell r="W755" t="str">
            <v/>
          </cell>
          <cell r="X755">
            <v>3.1166999999999998</v>
          </cell>
          <cell r="Y755">
            <v>-6.7100000000000382E-2</v>
          </cell>
          <cell r="Z755" t="str">
            <v/>
          </cell>
          <cell r="AA755" t="e">
            <v>#VALUE!</v>
          </cell>
        </row>
        <row r="756">
          <cell r="A756" t="str">
            <v>411</v>
          </cell>
          <cell r="B756" t="str">
            <v>CHOLECYSTECTOMY WITH C.D.E. WITH MCC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6.9</v>
          </cell>
          <cell r="M756">
            <v>0</v>
          </cell>
          <cell r="N756">
            <v>5.4</v>
          </cell>
          <cell r="O756">
            <v>0</v>
          </cell>
          <cell r="P756">
            <v>0</v>
          </cell>
          <cell r="Q756">
            <v>2.9260999999999999</v>
          </cell>
          <cell r="S756" t="str">
            <v>M</v>
          </cell>
          <cell r="T756">
            <v>4.3738999999999999</v>
          </cell>
          <cell r="V756" t="str">
            <v>M</v>
          </cell>
          <cell r="W756">
            <v>4.9292999999999996</v>
          </cell>
          <cell r="X756">
            <v>4.2817999999999996</v>
          </cell>
          <cell r="Y756">
            <v>-9.2100000000000293E-2</v>
          </cell>
          <cell r="Z756">
            <v>-0.55539999999999967</v>
          </cell>
          <cell r="AA756">
            <v>-0.1126731990343456</v>
          </cell>
        </row>
        <row r="757">
          <cell r="A757" t="str">
            <v>425</v>
          </cell>
          <cell r="B757" t="str">
            <v>OTHER HEPATOBILIARY OR PANCREAS O.R. PROCEDURES WITHOUT CC/MCC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3.7</v>
          </cell>
          <cell r="M757">
            <v>0</v>
          </cell>
          <cell r="N757">
            <v>2.6</v>
          </cell>
          <cell r="O757">
            <v>0</v>
          </cell>
          <cell r="P757">
            <v>0</v>
          </cell>
          <cell r="Q757">
            <v>1.8522000000000001</v>
          </cell>
          <cell r="S757" t="str">
            <v>M</v>
          </cell>
          <cell r="T757">
            <v>2.7686999999999999</v>
          </cell>
          <cell r="V757" t="str">
            <v>M</v>
          </cell>
          <cell r="W757">
            <v>2.2387999999999999</v>
          </cell>
          <cell r="X757">
            <v>2.7103000000000002</v>
          </cell>
          <cell r="Y757">
            <v>-5.8399999999999785E-2</v>
          </cell>
          <cell r="Z757">
            <v>0.52990000000000004</v>
          </cell>
          <cell r="AA757">
            <v>0.23668929783812759</v>
          </cell>
        </row>
        <row r="758">
          <cell r="A758" t="str">
            <v>449</v>
          </cell>
          <cell r="B758" t="str">
            <v>REVISION OF HIP OR KNEE PROSTHESIS</v>
          </cell>
          <cell r="C758">
            <v>3</v>
          </cell>
          <cell r="D758">
            <v>0</v>
          </cell>
          <cell r="E758">
            <v>79588.58</v>
          </cell>
          <cell r="F758">
            <v>35398.080000000002</v>
          </cell>
          <cell r="G758">
            <v>3</v>
          </cell>
          <cell r="I758">
            <v>3</v>
          </cell>
          <cell r="J758">
            <v>79588.58</v>
          </cell>
          <cell r="K758">
            <v>35398.080000000002</v>
          </cell>
          <cell r="L758">
            <v>4.8</v>
          </cell>
          <cell r="M758">
            <v>1.41</v>
          </cell>
          <cell r="N758">
            <v>3.1</v>
          </cell>
          <cell r="O758">
            <v>0</v>
          </cell>
          <cell r="P758">
            <v>1.8702000000000001</v>
          </cell>
          <cell r="Q758">
            <v>3.2483</v>
          </cell>
          <cell r="S758" t="str">
            <v>M</v>
          </cell>
          <cell r="T758">
            <v>4.8555999999999999</v>
          </cell>
          <cell r="V758" t="str">
            <v/>
          </cell>
          <cell r="W758" t="str">
            <v/>
          </cell>
          <cell r="X758">
            <v>4.7531999999999996</v>
          </cell>
          <cell r="Y758">
            <v>-0.10240000000000027</v>
          </cell>
          <cell r="Z758" t="str">
            <v/>
          </cell>
          <cell r="AA758" t="e">
            <v>#VALUE!</v>
          </cell>
        </row>
        <row r="759">
          <cell r="A759" t="str">
            <v>508</v>
          </cell>
          <cell r="B759" t="str">
            <v>MAJOR SHOULDER OR ELBOW JOINT PROCEDURES WITHOUT CC/MCC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3.5</v>
          </cell>
          <cell r="M759">
            <v>0</v>
          </cell>
          <cell r="N759">
            <v>2.9</v>
          </cell>
          <cell r="O759">
            <v>0</v>
          </cell>
          <cell r="P759">
            <v>0</v>
          </cell>
          <cell r="Q759">
            <v>1.3414999999999999</v>
          </cell>
          <cell r="S759" t="str">
            <v>M</v>
          </cell>
          <cell r="T759">
            <v>2.0053000000000001</v>
          </cell>
          <cell r="V759" t="str">
            <v>M</v>
          </cell>
          <cell r="W759">
            <v>2.2597999999999998</v>
          </cell>
          <cell r="X759">
            <v>1.9630000000000001</v>
          </cell>
          <cell r="Y759">
            <v>-4.2300000000000004E-2</v>
          </cell>
          <cell r="Z759">
            <v>-0.25449999999999973</v>
          </cell>
          <cell r="AA759">
            <v>-0.11262058589255675</v>
          </cell>
        </row>
        <row r="760">
          <cell r="A760" t="str">
            <v>523</v>
          </cell>
          <cell r="B760" t="str">
            <v>EXTENSIVE OR COMPLEX SPINAL FUSION PROCEDURES EXCEPT CERVICAL WITH MCC</v>
          </cell>
          <cell r="C760">
            <v>17</v>
          </cell>
          <cell r="D760">
            <v>1</v>
          </cell>
          <cell r="E760">
            <v>310787.11</v>
          </cell>
          <cell r="F760">
            <v>116383.5</v>
          </cell>
          <cell r="G760">
            <v>17.88</v>
          </cell>
          <cell r="I760">
            <v>17</v>
          </cell>
          <cell r="J760">
            <v>310787.11</v>
          </cell>
          <cell r="K760">
            <v>116383.5</v>
          </cell>
          <cell r="L760">
            <v>17.88</v>
          </cell>
          <cell r="M760">
            <v>17.739999999999998</v>
          </cell>
          <cell r="N760">
            <v>11.99</v>
          </cell>
          <cell r="O760">
            <v>1</v>
          </cell>
          <cell r="P760">
            <v>7.3029000000000002</v>
          </cell>
          <cell r="Q760">
            <v>7.1877000000000004</v>
          </cell>
          <cell r="S760" t="str">
            <v>A</v>
          </cell>
          <cell r="T760">
            <v>10.744199999999999</v>
          </cell>
          <cell r="V760" t="str">
            <v/>
          </cell>
          <cell r="W760" t="str">
            <v/>
          </cell>
          <cell r="X760">
            <v>10.517799999999999</v>
          </cell>
          <cell r="Y760">
            <v>-0.22639999999999993</v>
          </cell>
          <cell r="Z760" t="str">
            <v/>
          </cell>
          <cell r="AA760" t="e">
            <v>#VALUE!</v>
          </cell>
        </row>
        <row r="761">
          <cell r="A761" t="str">
            <v>524</v>
          </cell>
          <cell r="B761" t="str">
            <v>EXTENSIVE OR COMPLEX SPINAL FUSION PROCEDURES EXCEPT CERVICAL WITH CC</v>
          </cell>
          <cell r="C761">
            <v>28</v>
          </cell>
          <cell r="D761">
            <v>1</v>
          </cell>
          <cell r="E761">
            <v>214843.41</v>
          </cell>
          <cell r="F761">
            <v>59494.79</v>
          </cell>
          <cell r="G761">
            <v>5.5</v>
          </cell>
          <cell r="I761">
            <v>26</v>
          </cell>
          <cell r="J761">
            <v>203328.2</v>
          </cell>
          <cell r="K761">
            <v>44220.43</v>
          </cell>
          <cell r="L761">
            <v>4.3499999999999996</v>
          </cell>
          <cell r="M761">
            <v>1.33</v>
          </cell>
          <cell r="N761">
            <v>4.12</v>
          </cell>
          <cell r="O761">
            <v>1</v>
          </cell>
          <cell r="P761">
            <v>4.7778999999999998</v>
          </cell>
          <cell r="Q761">
            <v>4.7024999999999997</v>
          </cell>
          <cell r="S761" t="str">
            <v>A</v>
          </cell>
          <cell r="T761">
            <v>7.0293000000000001</v>
          </cell>
          <cell r="V761" t="str">
            <v/>
          </cell>
          <cell r="W761" t="str">
            <v/>
          </cell>
          <cell r="X761">
            <v>6.8811999999999998</v>
          </cell>
          <cell r="Y761">
            <v>-0.14810000000000034</v>
          </cell>
          <cell r="Z761" t="str">
            <v/>
          </cell>
          <cell r="AA761" t="e">
            <v>#VALUE!</v>
          </cell>
        </row>
        <row r="762">
          <cell r="A762" t="str">
            <v>525</v>
          </cell>
          <cell r="B762" t="str">
            <v>EXTENSIVE OR COMPLEX SPINAL FUSION PROCEDURES EXCEPT CERVICAL WITHOUT CC/MCC</v>
          </cell>
          <cell r="C762">
            <v>26</v>
          </cell>
          <cell r="D762">
            <v>0</v>
          </cell>
          <cell r="E762">
            <v>187703.91</v>
          </cell>
          <cell r="F762">
            <v>30682.49</v>
          </cell>
          <cell r="G762">
            <v>2.92</v>
          </cell>
          <cell r="I762">
            <v>25</v>
          </cell>
          <cell r="J762">
            <v>185178.41</v>
          </cell>
          <cell r="K762">
            <v>28517.360000000001</v>
          </cell>
          <cell r="L762">
            <v>2.96</v>
          </cell>
          <cell r="M762">
            <v>0.87</v>
          </cell>
          <cell r="N762">
            <v>2.84</v>
          </cell>
          <cell r="O762">
            <v>1</v>
          </cell>
          <cell r="P762">
            <v>4.3513999999999999</v>
          </cell>
          <cell r="Q762">
            <v>4.2827999999999999</v>
          </cell>
          <cell r="S762" t="str">
            <v>A</v>
          </cell>
          <cell r="T762">
            <v>6.4019000000000004</v>
          </cell>
          <cell r="V762" t="str">
            <v/>
          </cell>
          <cell r="W762" t="str">
            <v/>
          </cell>
          <cell r="X762">
            <v>6.2670000000000003</v>
          </cell>
          <cell r="Y762">
            <v>-0.13490000000000002</v>
          </cell>
          <cell r="Z762" t="str">
            <v/>
          </cell>
          <cell r="AA762" t="e">
            <v>#VALUE!</v>
          </cell>
        </row>
        <row r="763">
          <cell r="A763" t="str">
            <v>538</v>
          </cell>
          <cell r="B763" t="str">
            <v>SPRAINS, STRAINS, AND DISLOCATIONS OF HIP, PELVIS AND THIGH WITHOUT CC/MCC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2.8</v>
          </cell>
          <cell r="M763">
            <v>0</v>
          </cell>
          <cell r="N763">
            <v>2.4</v>
          </cell>
          <cell r="O763">
            <v>0</v>
          </cell>
          <cell r="P763">
            <v>0</v>
          </cell>
          <cell r="Q763">
            <v>0.7006</v>
          </cell>
          <cell r="S763" t="str">
            <v>M</v>
          </cell>
          <cell r="T763">
            <v>1.0472999999999999</v>
          </cell>
          <cell r="V763" t="str">
            <v>M</v>
          </cell>
          <cell r="W763">
            <v>1.0748</v>
          </cell>
          <cell r="X763">
            <v>1.0251999999999999</v>
          </cell>
          <cell r="Y763">
            <v>-2.2100000000000009E-2</v>
          </cell>
          <cell r="Z763">
            <v>-2.750000000000008E-2</v>
          </cell>
          <cell r="AA763">
            <v>-2.5586155563825902E-2</v>
          </cell>
        </row>
        <row r="764">
          <cell r="A764" t="str">
            <v>594</v>
          </cell>
          <cell r="B764" t="str">
            <v>SKIN ULCERS WITHOUT CC/MCC</v>
          </cell>
          <cell r="C764">
            <v>3</v>
          </cell>
          <cell r="D764">
            <v>0</v>
          </cell>
          <cell r="E764">
            <v>22444.94</v>
          </cell>
          <cell r="F764">
            <v>18332.21</v>
          </cell>
          <cell r="G764">
            <v>2.33</v>
          </cell>
          <cell r="I764">
            <v>3</v>
          </cell>
          <cell r="J764">
            <v>22444.94</v>
          </cell>
          <cell r="K764">
            <v>18332.21</v>
          </cell>
          <cell r="L764">
            <v>4</v>
          </cell>
          <cell r="M764">
            <v>1.89</v>
          </cell>
          <cell r="N764">
            <v>3.2</v>
          </cell>
          <cell r="O764">
            <v>0</v>
          </cell>
          <cell r="P764">
            <v>0.52739999999999998</v>
          </cell>
          <cell r="Q764">
            <v>0.46639999999999998</v>
          </cell>
          <cell r="S764" t="str">
            <v>MP</v>
          </cell>
          <cell r="T764">
            <v>0.69720000000000004</v>
          </cell>
          <cell r="V764" t="str">
            <v>M</v>
          </cell>
          <cell r="W764">
            <v>0.65620000000000001</v>
          </cell>
          <cell r="X764">
            <v>0.6825</v>
          </cell>
          <cell r="Y764">
            <v>-1.4700000000000046E-2</v>
          </cell>
          <cell r="Z764">
            <v>4.1000000000000036E-2</v>
          </cell>
          <cell r="AA764">
            <v>6.2480950929594693E-2</v>
          </cell>
        </row>
        <row r="765">
          <cell r="A765" t="str">
            <v>650</v>
          </cell>
          <cell r="B765" t="str">
            <v>KIDNEY TRANSPLANT WITH HEMODIALYSIS WITH MCC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7.5</v>
          </cell>
          <cell r="M765">
            <v>0</v>
          </cell>
          <cell r="N765">
            <v>6.1</v>
          </cell>
          <cell r="O765">
            <v>0</v>
          </cell>
          <cell r="P765">
            <v>0</v>
          </cell>
          <cell r="Q765">
            <v>4.6920999999999999</v>
          </cell>
          <cell r="S765" t="str">
            <v>Z</v>
          </cell>
          <cell r="T765">
            <v>4.6920999999999999</v>
          </cell>
          <cell r="V765" t="str">
            <v>Z</v>
          </cell>
          <cell r="W765">
            <v>4.7013999999999996</v>
          </cell>
          <cell r="X765">
            <v>4.6920999999999999</v>
          </cell>
          <cell r="Y765">
            <v>0</v>
          </cell>
          <cell r="Z765">
            <v>-9.2999999999996419E-3</v>
          </cell>
          <cell r="AA765">
            <v>-1.9781341727995155E-3</v>
          </cell>
        </row>
        <row r="766">
          <cell r="A766" t="str">
            <v>651</v>
          </cell>
          <cell r="B766" t="str">
            <v>KIDNEY TRANSPLANT WITH HEMODIALYSIS WITHOUT MCC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5.8</v>
          </cell>
          <cell r="M766">
            <v>0</v>
          </cell>
          <cell r="N766">
            <v>5.2</v>
          </cell>
          <cell r="O766">
            <v>0</v>
          </cell>
          <cell r="P766">
            <v>0</v>
          </cell>
          <cell r="Q766">
            <v>3.7679</v>
          </cell>
          <cell r="S766" t="str">
            <v>Z</v>
          </cell>
          <cell r="T766">
            <v>3.7679</v>
          </cell>
          <cell r="V766" t="str">
            <v>Z</v>
          </cell>
          <cell r="W766">
            <v>3.7058</v>
          </cell>
          <cell r="X766">
            <v>3.7679</v>
          </cell>
          <cell r="Y766">
            <v>0</v>
          </cell>
          <cell r="Z766">
            <v>6.2100000000000044E-2</v>
          </cell>
          <cell r="AA766">
            <v>1.6757515246370567E-2</v>
          </cell>
        </row>
        <row r="767">
          <cell r="A767" t="str">
            <v>652</v>
          </cell>
          <cell r="B767" t="str">
            <v>KIDNEY TRANSPLANT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4.5999999999999996</v>
          </cell>
          <cell r="M767">
            <v>0</v>
          </cell>
          <cell r="N767">
            <v>4.2</v>
          </cell>
          <cell r="O767">
            <v>0</v>
          </cell>
          <cell r="P767">
            <v>0</v>
          </cell>
          <cell r="Q767">
            <v>3.1793999999999998</v>
          </cell>
          <cell r="S767" t="str">
            <v>Z</v>
          </cell>
          <cell r="T767">
            <v>3.1793999999999998</v>
          </cell>
          <cell r="V767" t="str">
            <v>Z</v>
          </cell>
          <cell r="W767">
            <v>3.2294999999999998</v>
          </cell>
          <cell r="X767">
            <v>3.1793999999999998</v>
          </cell>
          <cell r="Y767">
            <v>0</v>
          </cell>
          <cell r="Z767">
            <v>-5.0100000000000033E-2</v>
          </cell>
          <cell r="AA767">
            <v>-1.5513237343242E-2</v>
          </cell>
        </row>
        <row r="768">
          <cell r="A768" t="str">
            <v>672</v>
          </cell>
          <cell r="B768" t="str">
            <v>URETHRAL PROCEDURES WITHOUT CC/MCC</v>
          </cell>
          <cell r="C768">
            <v>3</v>
          </cell>
          <cell r="D768">
            <v>0</v>
          </cell>
          <cell r="E768">
            <v>54376.45</v>
          </cell>
          <cell r="F768">
            <v>13254.73</v>
          </cell>
          <cell r="G768">
            <v>2</v>
          </cell>
          <cell r="I768">
            <v>3</v>
          </cell>
          <cell r="J768">
            <v>54376.45</v>
          </cell>
          <cell r="K768">
            <v>13254.73</v>
          </cell>
          <cell r="L768">
            <v>1.9</v>
          </cell>
          <cell r="M768">
            <v>0.82</v>
          </cell>
          <cell r="N768">
            <v>1.5</v>
          </cell>
          <cell r="O768">
            <v>0</v>
          </cell>
          <cell r="P768">
            <v>1.2777000000000001</v>
          </cell>
          <cell r="Q768">
            <v>0.95630000000000004</v>
          </cell>
          <cell r="S768" t="str">
            <v>M</v>
          </cell>
          <cell r="T768">
            <v>1.4295</v>
          </cell>
          <cell r="V768" t="str">
            <v>M</v>
          </cell>
          <cell r="W768">
            <v>1.6109</v>
          </cell>
          <cell r="X768">
            <v>1.3994</v>
          </cell>
          <cell r="Y768">
            <v>-3.0100000000000016E-2</v>
          </cell>
          <cell r="Z768">
            <v>-0.18140000000000001</v>
          </cell>
          <cell r="AA768">
            <v>-0.11260785896082935</v>
          </cell>
        </row>
        <row r="769">
          <cell r="A769" t="str">
            <v>714</v>
          </cell>
          <cell r="B769" t="str">
            <v>TRANSURETHRAL PROSTATECTOMY WITHOUT CC/MCC</v>
          </cell>
          <cell r="C769">
            <v>1</v>
          </cell>
          <cell r="D769">
            <v>0</v>
          </cell>
          <cell r="E769">
            <v>26274.33</v>
          </cell>
          <cell r="F769">
            <v>0</v>
          </cell>
          <cell r="G769">
            <v>2</v>
          </cell>
          <cell r="I769">
            <v>1</v>
          </cell>
          <cell r="J769">
            <v>26274.33</v>
          </cell>
          <cell r="K769">
            <v>0</v>
          </cell>
          <cell r="L769">
            <v>1.7</v>
          </cell>
          <cell r="M769">
            <v>0</v>
          </cell>
          <cell r="N769">
            <v>1.5</v>
          </cell>
          <cell r="O769">
            <v>0</v>
          </cell>
          <cell r="P769">
            <v>0</v>
          </cell>
          <cell r="Q769">
            <v>1.1384000000000001</v>
          </cell>
          <cell r="S769" t="str">
            <v>M</v>
          </cell>
          <cell r="T769">
            <v>1.7017</v>
          </cell>
          <cell r="V769" t="str">
            <v>M</v>
          </cell>
          <cell r="W769">
            <v>1.5779000000000001</v>
          </cell>
          <cell r="X769">
            <v>1.6657999999999999</v>
          </cell>
          <cell r="Y769">
            <v>-3.5900000000000043E-2</v>
          </cell>
          <cell r="Z769">
            <v>0.12379999999999991</v>
          </cell>
          <cell r="AA769">
            <v>7.8458710944926735E-2</v>
          </cell>
        </row>
        <row r="770">
          <cell r="A770" t="str">
            <v>715</v>
          </cell>
          <cell r="B770" t="str">
            <v>MALE REPRODUCTIVE SYSTEM AND OTHER O.R. PROCEDURES FOR MALIGNANCY WITH CC/MCC</v>
          </cell>
          <cell r="C770">
            <v>11</v>
          </cell>
          <cell r="D770">
            <v>0</v>
          </cell>
          <cell r="E770">
            <v>148156.95000000001</v>
          </cell>
          <cell r="F770">
            <v>85770.12</v>
          </cell>
          <cell r="G770">
            <v>10.18</v>
          </cell>
          <cell r="I770">
            <v>10</v>
          </cell>
          <cell r="J770">
            <v>126422.05</v>
          </cell>
          <cell r="K770">
            <v>53811.73</v>
          </cell>
          <cell r="L770">
            <v>7.4</v>
          </cell>
          <cell r="M770">
            <v>5.26</v>
          </cell>
          <cell r="N770">
            <v>5.33</v>
          </cell>
          <cell r="O770">
            <v>1</v>
          </cell>
          <cell r="P770">
            <v>2.9706999999999999</v>
          </cell>
          <cell r="Q770">
            <v>2.9238</v>
          </cell>
          <cell r="S770" t="str">
            <v>A</v>
          </cell>
          <cell r="T770">
            <v>4.3704999999999998</v>
          </cell>
          <cell r="V770" t="str">
            <v>M</v>
          </cell>
          <cell r="W770">
            <v>3.3384999999999998</v>
          </cell>
          <cell r="X770">
            <v>4.2784000000000004</v>
          </cell>
          <cell r="Y770">
            <v>-9.2099999999999405E-2</v>
          </cell>
          <cell r="Z770">
            <v>1.032</v>
          </cell>
          <cell r="AA770">
            <v>0.30912086266287259</v>
          </cell>
        </row>
        <row r="771">
          <cell r="A771" t="str">
            <v>716</v>
          </cell>
          <cell r="B771" t="str">
            <v>MALE REPRODUCTIVE SYSTEM AND OTHER O.R. PROCEDURES FOR MALIGNANCY WITHOUT CC/MCC</v>
          </cell>
          <cell r="C771">
            <v>8</v>
          </cell>
          <cell r="D771">
            <v>0</v>
          </cell>
          <cell r="E771">
            <v>85476.04</v>
          </cell>
          <cell r="F771">
            <v>20578.48</v>
          </cell>
          <cell r="G771">
            <v>1.75</v>
          </cell>
          <cell r="I771">
            <v>8</v>
          </cell>
          <cell r="J771">
            <v>85476.04</v>
          </cell>
          <cell r="K771">
            <v>20578.48</v>
          </cell>
          <cell r="L771">
            <v>1.5</v>
          </cell>
          <cell r="M771">
            <v>1.3</v>
          </cell>
          <cell r="N771">
            <v>1.3</v>
          </cell>
          <cell r="O771">
            <v>0</v>
          </cell>
          <cell r="P771">
            <v>2.0085000000000002</v>
          </cell>
          <cell r="Q771">
            <v>1.4380999999999999</v>
          </cell>
          <cell r="S771" t="str">
            <v>M</v>
          </cell>
          <cell r="T771">
            <v>2.1497000000000002</v>
          </cell>
          <cell r="V771" t="str">
            <v>M</v>
          </cell>
          <cell r="W771">
            <v>2.1949999999999998</v>
          </cell>
          <cell r="X771">
            <v>2.1044</v>
          </cell>
          <cell r="Y771">
            <v>-4.5300000000000118E-2</v>
          </cell>
          <cell r="Z771">
            <v>-4.5299999999999674E-2</v>
          </cell>
          <cell r="AA771">
            <v>-2.0637813211844956E-2</v>
          </cell>
        </row>
        <row r="772">
          <cell r="A772" t="str">
            <v>729</v>
          </cell>
          <cell r="B772" t="str">
            <v>OTHER MALE REPRODUCTIVE SYSTEM DIAGNOSES WITH CC/MCC</v>
          </cell>
          <cell r="C772">
            <v>1</v>
          </cell>
          <cell r="D772">
            <v>2</v>
          </cell>
          <cell r="E772">
            <v>20938.080000000002</v>
          </cell>
          <cell r="F772">
            <v>0</v>
          </cell>
          <cell r="G772">
            <v>4</v>
          </cell>
          <cell r="I772">
            <v>1</v>
          </cell>
          <cell r="J772">
            <v>20938.080000000002</v>
          </cell>
          <cell r="K772">
            <v>0</v>
          </cell>
          <cell r="L772">
            <v>4.3</v>
          </cell>
          <cell r="M772">
            <v>0</v>
          </cell>
          <cell r="N772">
            <v>3.1</v>
          </cell>
          <cell r="O772">
            <v>0</v>
          </cell>
          <cell r="P772">
            <v>0</v>
          </cell>
          <cell r="Q772">
            <v>1.0387</v>
          </cell>
          <cell r="S772" t="str">
            <v>M</v>
          </cell>
          <cell r="T772">
            <v>1.5526</v>
          </cell>
          <cell r="V772" t="str">
            <v>M</v>
          </cell>
          <cell r="W772">
            <v>1.5799000000000001</v>
          </cell>
          <cell r="X772">
            <v>1.5199</v>
          </cell>
          <cell r="Y772">
            <v>-3.2699999999999951E-2</v>
          </cell>
          <cell r="Z772">
            <v>-2.7300000000000102E-2</v>
          </cell>
          <cell r="AA772">
            <v>-1.72795746566239E-2</v>
          </cell>
        </row>
        <row r="773">
          <cell r="A773" t="str">
            <v>731</v>
          </cell>
          <cell r="B773" t="str">
            <v>UTERINE AND ADNEXA PROCEDURES FOR MALIGNANCY WITH MCC</v>
          </cell>
          <cell r="C773">
            <v>14</v>
          </cell>
          <cell r="D773">
            <v>0</v>
          </cell>
          <cell r="E773">
            <v>138368.56</v>
          </cell>
          <cell r="F773">
            <v>82621.679999999993</v>
          </cell>
          <cell r="G773">
            <v>8.93</v>
          </cell>
          <cell r="I773">
            <v>13</v>
          </cell>
          <cell r="J773">
            <v>119737.81</v>
          </cell>
          <cell r="K773">
            <v>49919.73</v>
          </cell>
          <cell r="L773">
            <v>5.85</v>
          </cell>
          <cell r="M773">
            <v>3.5</v>
          </cell>
          <cell r="N773">
            <v>4.91</v>
          </cell>
          <cell r="O773">
            <v>1</v>
          </cell>
          <cell r="P773">
            <v>2.8136000000000001</v>
          </cell>
          <cell r="Q773">
            <v>2.7692000000000001</v>
          </cell>
          <cell r="S773" t="str">
            <v>A</v>
          </cell>
          <cell r="T773">
            <v>4.1394000000000002</v>
          </cell>
          <cell r="V773" t="str">
            <v/>
          </cell>
          <cell r="W773" t="str">
            <v/>
          </cell>
          <cell r="X773">
            <v>4.0522</v>
          </cell>
          <cell r="Y773">
            <v>-8.7200000000000166E-2</v>
          </cell>
          <cell r="Z773" t="str">
            <v/>
          </cell>
          <cell r="AA773" t="e">
            <v>#VALUE!</v>
          </cell>
        </row>
        <row r="774">
          <cell r="A774" t="str">
            <v>732</v>
          </cell>
          <cell r="B774" t="str">
            <v>UTERINE AND ADNEXA PROCEDURES FOR MALIGNANCY WITH CC</v>
          </cell>
          <cell r="C774">
            <v>44</v>
          </cell>
          <cell r="D774">
            <v>0</v>
          </cell>
          <cell r="E774">
            <v>83235.48</v>
          </cell>
          <cell r="F774">
            <v>41922.230000000003</v>
          </cell>
          <cell r="G774">
            <v>4.41</v>
          </cell>
          <cell r="I774">
            <v>42</v>
          </cell>
          <cell r="J774">
            <v>77573.210000000006</v>
          </cell>
          <cell r="K774">
            <v>33268.92</v>
          </cell>
          <cell r="L774">
            <v>3.95</v>
          </cell>
          <cell r="M774">
            <v>2.76</v>
          </cell>
          <cell r="N774">
            <v>3.12</v>
          </cell>
          <cell r="O774">
            <v>1</v>
          </cell>
          <cell r="P774">
            <v>1.8228</v>
          </cell>
          <cell r="Q774">
            <v>1.794</v>
          </cell>
          <cell r="S774" t="str">
            <v>A</v>
          </cell>
          <cell r="T774">
            <v>2.6817000000000002</v>
          </cell>
          <cell r="V774" t="str">
            <v/>
          </cell>
          <cell r="W774" t="str">
            <v/>
          </cell>
          <cell r="X774">
            <v>2.6252</v>
          </cell>
          <cell r="Y774">
            <v>-5.6500000000000217E-2</v>
          </cell>
          <cell r="Z774" t="str">
            <v/>
          </cell>
          <cell r="AA774" t="e">
            <v>#VALUE!</v>
          </cell>
        </row>
        <row r="775">
          <cell r="A775" t="str">
            <v>733</v>
          </cell>
          <cell r="B775" t="str">
            <v>UTERINE AND ADNEXA PROCEDURES FOR MALIGNANCY WITHOUT CC/MCC</v>
          </cell>
          <cell r="C775">
            <v>31</v>
          </cell>
          <cell r="D775">
            <v>0</v>
          </cell>
          <cell r="E775">
            <v>55497.54</v>
          </cell>
          <cell r="F775">
            <v>21238.400000000001</v>
          </cell>
          <cell r="G775">
            <v>2.68</v>
          </cell>
          <cell r="I775">
            <v>29</v>
          </cell>
          <cell r="J775">
            <v>51741.59</v>
          </cell>
          <cell r="K775">
            <v>15973.14</v>
          </cell>
          <cell r="L775">
            <v>2.62</v>
          </cell>
          <cell r="M775">
            <v>1.61</v>
          </cell>
          <cell r="N775">
            <v>2.15</v>
          </cell>
          <cell r="O775">
            <v>1</v>
          </cell>
          <cell r="P775">
            <v>1.2158</v>
          </cell>
          <cell r="Q775">
            <v>1.1966000000000001</v>
          </cell>
          <cell r="S775" t="str">
            <v>A</v>
          </cell>
          <cell r="T775">
            <v>1.7887</v>
          </cell>
          <cell r="V775" t="str">
            <v/>
          </cell>
          <cell r="W775" t="str">
            <v/>
          </cell>
          <cell r="X775">
            <v>1.7509999999999999</v>
          </cell>
          <cell r="Y775">
            <v>-3.7700000000000067E-2</v>
          </cell>
          <cell r="Z775" t="str">
            <v/>
          </cell>
          <cell r="AA775" t="e">
            <v>#VALUE!</v>
          </cell>
        </row>
        <row r="776">
          <cell r="A776" t="str">
            <v>895</v>
          </cell>
          <cell r="B776" t="str">
            <v>ALCOHOL, DRUG ABUSE OR DEPENDENCE WITH REHABILITATION THERAPY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10.7</v>
          </cell>
          <cell r="M776">
            <v>0</v>
          </cell>
          <cell r="N776">
            <v>7.5</v>
          </cell>
          <cell r="O776">
            <v>0</v>
          </cell>
          <cell r="P776">
            <v>0</v>
          </cell>
          <cell r="Q776">
            <v>1.4035</v>
          </cell>
          <cell r="S776" t="str">
            <v>M</v>
          </cell>
          <cell r="T776">
            <v>2.0979999999999999</v>
          </cell>
          <cell r="V776" t="str">
            <v>M</v>
          </cell>
          <cell r="W776">
            <v>2.1808000000000001</v>
          </cell>
          <cell r="X776">
            <v>2.0537000000000001</v>
          </cell>
          <cell r="Y776">
            <v>-4.4299999999999784E-2</v>
          </cell>
          <cell r="Z776">
            <v>-8.2800000000000207E-2</v>
          </cell>
          <cell r="AA776">
            <v>-3.7967718268525408E-2</v>
          </cell>
        </row>
        <row r="777">
          <cell r="A777" t="str">
            <v>927</v>
          </cell>
          <cell r="B777" t="str">
            <v>EXTENSIVE BURNS OR FULL THICKNESS BURNS WITH MV &gt;96 HOURS WITH SKIN GRAFT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36.9</v>
          </cell>
          <cell r="M777">
            <v>0</v>
          </cell>
          <cell r="N777">
            <v>28.7</v>
          </cell>
          <cell r="O777">
            <v>0</v>
          </cell>
          <cell r="P777">
            <v>0</v>
          </cell>
          <cell r="Q777">
            <v>27.394600000000001</v>
          </cell>
          <cell r="S777" t="str">
            <v>M</v>
          </cell>
          <cell r="T777">
            <v>40.949399999999997</v>
          </cell>
          <cell r="V777" t="str">
            <v>M</v>
          </cell>
          <cell r="W777">
            <v>31.859300000000001</v>
          </cell>
          <cell r="X777">
            <v>40.086500000000001</v>
          </cell>
          <cell r="Y777">
            <v>-0.86289999999999623</v>
          </cell>
          <cell r="Z777">
            <v>9.0900999999999961</v>
          </cell>
          <cell r="AA777">
            <v>0.28532014199935329</v>
          </cell>
        </row>
        <row r="778">
          <cell r="A778" t="str">
            <v>945</v>
          </cell>
          <cell r="B778" t="str">
            <v>REHABILITATION WITH CC/MCC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 t="str">
            <v>X</v>
          </cell>
          <cell r="T778">
            <v>0</v>
          </cell>
          <cell r="V778" t="str">
            <v>X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 t="str">
            <v/>
          </cell>
        </row>
        <row r="779">
          <cell r="A779" t="str">
            <v>946</v>
          </cell>
          <cell r="B779" t="str">
            <v>REHABILITATION WITHOUT CC/MCC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 t="str">
            <v>X</v>
          </cell>
          <cell r="T779">
            <v>0</v>
          </cell>
          <cell r="V779" t="str">
            <v>X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 t="str">
            <v/>
          </cell>
        </row>
        <row r="780">
          <cell r="A780" t="str">
            <v>998</v>
          </cell>
          <cell r="B780" t="str">
            <v>PRINCIPAL DIAGNOSIS INVALID AS DISCHARGE DIAGNOSIS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 t="str">
            <v>X</v>
          </cell>
          <cell r="T780">
            <v>0</v>
          </cell>
          <cell r="V780" t="str">
            <v>X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 t="str">
            <v/>
          </cell>
        </row>
        <row r="781">
          <cell r="A781" t="str">
            <v>999</v>
          </cell>
          <cell r="B781" t="str">
            <v>UNGROUPABLE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 t="str">
            <v>X</v>
          </cell>
          <cell r="T781">
            <v>0</v>
          </cell>
          <cell r="V781" t="str">
            <v>X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 t="str">
            <v/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workbookViewId="0">
      <selection activeCell="J9" sqref="J9"/>
    </sheetView>
  </sheetViews>
  <sheetFormatPr defaultColWidth="8.7109375" defaultRowHeight="15" x14ac:dyDescent="0.25"/>
  <cols>
    <col min="1" max="1" width="27.28515625" customWidth="1"/>
    <col min="2" max="2" width="12.28515625" customWidth="1"/>
    <col min="3" max="3" width="15.28515625" customWidth="1"/>
    <col min="5" max="5" width="2.42578125" bestFit="1" customWidth="1"/>
    <col min="6" max="6" width="12.28515625" customWidth="1"/>
    <col min="7" max="7" width="12.5703125" customWidth="1"/>
    <col min="9" max="9" width="12.5703125" customWidth="1"/>
    <col min="10" max="10" width="10.5703125" bestFit="1" customWidth="1"/>
    <col min="11" max="11" width="8" customWidth="1"/>
    <col min="13" max="13" width="13.85546875" customWidth="1"/>
  </cols>
  <sheetData>
    <row r="1" spans="1:11" x14ac:dyDescent="0.25">
      <c r="A1" s="143" t="s">
        <v>874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x14ac:dyDescent="0.2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1" ht="26.25" x14ac:dyDescent="0.4">
      <c r="A3" s="67" t="s">
        <v>1425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s="23" customFormat="1" ht="15.75" x14ac:dyDescent="0.25">
      <c r="A4" s="69" t="s">
        <v>875</v>
      </c>
      <c r="B4" s="69"/>
      <c r="C4" s="58">
        <v>1144266024</v>
      </c>
      <c r="H4" s="70" t="s">
        <v>876</v>
      </c>
      <c r="I4" s="71"/>
      <c r="J4" s="72"/>
    </row>
    <row r="5" spans="1:11" s="23" customFormat="1" ht="15.75" x14ac:dyDescent="0.25">
      <c r="A5" s="69" t="s">
        <v>877</v>
      </c>
      <c r="B5" s="69"/>
      <c r="C5" s="73" t="str">
        <f>VLOOKUP($C$4,Values!$A$4:$K$977,3,FALSE)</f>
        <v>INDIANA UNIVERSITY HEALTH INC</v>
      </c>
      <c r="H5" s="74" t="s">
        <v>878</v>
      </c>
      <c r="I5" s="69"/>
      <c r="J5" s="75">
        <f>VLOOKUP($C$4,Values!$A$4:$K$390,4,FALSE)</f>
        <v>4308.33</v>
      </c>
    </row>
    <row r="6" spans="1:11" s="23" customFormat="1" ht="15.75" x14ac:dyDescent="0.25">
      <c r="A6" s="69" t="s">
        <v>879</v>
      </c>
      <c r="B6" s="69"/>
      <c r="C6" s="58" t="s">
        <v>807</v>
      </c>
      <c r="H6" s="74" t="s">
        <v>4</v>
      </c>
      <c r="I6" s="69"/>
      <c r="J6" s="75">
        <f>VLOOKUP($C$4,Values!$A$4:$K$390,5,FALSE)</f>
        <v>316.83999999999997</v>
      </c>
    </row>
    <row r="7" spans="1:11" s="23" customFormat="1" ht="15.75" x14ac:dyDescent="0.25">
      <c r="A7" s="69" t="s">
        <v>880</v>
      </c>
      <c r="B7" s="69"/>
      <c r="C7" s="76">
        <f>VLOOKUP($A$71,Weights!$A$8:$E$786,4,FALSE)</f>
        <v>0.2475</v>
      </c>
      <c r="H7" s="74" t="s">
        <v>881</v>
      </c>
      <c r="I7" s="69"/>
      <c r="J7" s="77">
        <f>VLOOKUP($C$4,Values!$A$4:$K$390,6,FALSE)</f>
        <v>0.19900000000000001</v>
      </c>
    </row>
    <row r="8" spans="1:11" s="23" customFormat="1" ht="15.75" x14ac:dyDescent="0.25">
      <c r="A8" s="69" t="s">
        <v>882</v>
      </c>
      <c r="B8" s="69"/>
      <c r="C8" s="78">
        <f>VLOOKUP(A71,Weights!$A$8:$E$786,3,FALSE)</f>
        <v>2.1</v>
      </c>
      <c r="H8" s="74" t="s">
        <v>883</v>
      </c>
      <c r="I8" s="69"/>
      <c r="J8" s="77">
        <f>VLOOKUP($C$4,Values!$A$4:$K$390,7,FALSE)</f>
        <v>0.25505461400000001</v>
      </c>
    </row>
    <row r="9" spans="1:11" s="23" customFormat="1" ht="15.75" x14ac:dyDescent="0.25">
      <c r="A9" s="79" t="s">
        <v>884</v>
      </c>
      <c r="B9" s="69"/>
      <c r="H9" s="80" t="s">
        <v>885</v>
      </c>
      <c r="I9" s="81"/>
      <c r="J9" s="82">
        <f>VLOOKUP($C$4,Values!$A$4:$K$390,10,FALSE)</f>
        <v>1.1556</v>
      </c>
    </row>
    <row r="10" spans="1:11" s="23" customFormat="1" ht="15.75" x14ac:dyDescent="0.25">
      <c r="A10" s="69" t="s">
        <v>886</v>
      </c>
      <c r="B10" s="69"/>
      <c r="C10" s="59">
        <v>46494</v>
      </c>
      <c r="D10" s="83"/>
    </row>
    <row r="11" spans="1:11" s="23" customFormat="1" ht="15.75" x14ac:dyDescent="0.25">
      <c r="A11" s="69" t="s">
        <v>887</v>
      </c>
      <c r="B11" s="69"/>
      <c r="C11" s="59">
        <v>46660</v>
      </c>
      <c r="D11" s="83"/>
    </row>
    <row r="12" spans="1:11" s="23" customFormat="1" ht="15.75" x14ac:dyDescent="0.25">
      <c r="A12" s="69" t="s">
        <v>888</v>
      </c>
      <c r="B12" s="69"/>
      <c r="C12" s="58">
        <v>2</v>
      </c>
    </row>
    <row r="13" spans="1:11" s="23" customFormat="1" ht="15.75" x14ac:dyDescent="0.25">
      <c r="A13" s="69" t="s">
        <v>889</v>
      </c>
      <c r="B13" s="69"/>
      <c r="C13" s="60">
        <v>50000</v>
      </c>
      <c r="H13" s="70" t="s">
        <v>890</v>
      </c>
      <c r="I13" s="71"/>
      <c r="J13" s="72"/>
    </row>
    <row r="14" spans="1:11" s="23" customFormat="1" ht="15.75" x14ac:dyDescent="0.25">
      <c r="A14" s="69" t="s">
        <v>891</v>
      </c>
      <c r="B14" s="69"/>
      <c r="C14" s="60">
        <v>50000</v>
      </c>
      <c r="H14" s="74" t="s">
        <v>892</v>
      </c>
      <c r="I14" s="69"/>
      <c r="J14" s="84" t="str">
        <f>IF(J15="yes","no",IF(J16="yes","no","yes"))</f>
        <v>no</v>
      </c>
    </row>
    <row r="15" spans="1:11" s="23" customFormat="1" ht="15.75" x14ac:dyDescent="0.25">
      <c r="A15" s="69" t="s">
        <v>893</v>
      </c>
      <c r="B15" s="69"/>
      <c r="C15" s="61"/>
      <c r="H15" s="74" t="s">
        <v>894</v>
      </c>
      <c r="I15" s="69"/>
      <c r="J15" s="84" t="str">
        <f>IF(C12=2,"yes","no")</f>
        <v>yes</v>
      </c>
    </row>
    <row r="16" spans="1:11" s="23" customFormat="1" ht="15.75" x14ac:dyDescent="0.25">
      <c r="A16" s="69" t="s">
        <v>895</v>
      </c>
      <c r="B16" s="69"/>
      <c r="C16" s="60"/>
      <c r="H16" s="80" t="s">
        <v>896</v>
      </c>
      <c r="I16" s="81"/>
      <c r="J16" s="85" t="str">
        <f>IF((DAYS360(C10,C11)&gt;1),"no",IF(C12="2","no","yes"))</f>
        <v>no</v>
      </c>
    </row>
    <row r="18" spans="1:13" ht="19.5" thickBot="1" x14ac:dyDescent="0.35">
      <c r="A18" s="86" t="s">
        <v>1424</v>
      </c>
    </row>
    <row r="19" spans="1:13" ht="17.25" thickTop="1" thickBot="1" x14ac:dyDescent="0.3">
      <c r="A19" s="87" t="s">
        <v>897</v>
      </c>
      <c r="B19" s="88"/>
      <c r="C19" s="89">
        <f>+M33</f>
        <v>245</v>
      </c>
    </row>
    <row r="20" spans="1:13" ht="17.25" thickTop="1" thickBot="1" x14ac:dyDescent="0.3">
      <c r="A20" s="87" t="s">
        <v>898</v>
      </c>
      <c r="B20" s="88"/>
      <c r="C20" s="89">
        <f>+M41</f>
        <v>1624.93</v>
      </c>
    </row>
    <row r="21" spans="1:13" ht="17.25" thickTop="1" thickBot="1" x14ac:dyDescent="0.3">
      <c r="A21" s="87" t="s">
        <v>899</v>
      </c>
      <c r="B21" s="88"/>
      <c r="C21" s="89">
        <f>M57</f>
        <v>144242.35217162999</v>
      </c>
    </row>
    <row r="22" spans="1:13" ht="16.5" thickTop="1" thickBot="1" x14ac:dyDescent="0.3"/>
    <row r="23" spans="1:13" s="1" customFormat="1" ht="14.25" thickTop="1" thickBot="1" x14ac:dyDescent="0.25">
      <c r="A23" s="90" t="s">
        <v>900</v>
      </c>
      <c r="B23" s="91"/>
      <c r="C23" s="91"/>
      <c r="D23" s="91"/>
      <c r="E23" s="91"/>
      <c r="F23" s="92" t="str">
        <f>+J14</f>
        <v>no</v>
      </c>
      <c r="H23" s="93" t="s">
        <v>897</v>
      </c>
      <c r="I23" s="94"/>
      <c r="J23" s="91"/>
      <c r="K23" s="91"/>
      <c r="L23" s="91"/>
      <c r="M23" s="92" t="str">
        <f>+J16</f>
        <v>no</v>
      </c>
    </row>
    <row r="24" spans="1:13" s="1" customFormat="1" ht="13.5" thickTop="1" x14ac:dyDescent="0.2">
      <c r="A24" s="95"/>
      <c r="F24" s="96"/>
      <c r="H24" s="95"/>
      <c r="M24" s="96"/>
    </row>
    <row r="25" spans="1:13" s="1" customFormat="1" ht="12.75" x14ac:dyDescent="0.2">
      <c r="A25" s="95"/>
      <c r="B25" s="1" t="str">
        <f>+H5</f>
        <v>WV Std Cost</v>
      </c>
      <c r="F25" s="97">
        <f>+J5</f>
        <v>4308.33</v>
      </c>
      <c r="H25" s="95" t="s">
        <v>901</v>
      </c>
      <c r="M25" s="97">
        <f>+$C$13-$C$14-$C$16</f>
        <v>0</v>
      </c>
    </row>
    <row r="26" spans="1:13" s="1" customFormat="1" ht="12.75" x14ac:dyDescent="0.2">
      <c r="A26" s="95"/>
      <c r="B26" s="98" t="s">
        <v>902</v>
      </c>
      <c r="F26" s="99">
        <f>1+J8</f>
        <v>1.2550546140000001</v>
      </c>
      <c r="H26" s="95" t="s">
        <v>903</v>
      </c>
      <c r="M26" s="100">
        <f>+$J$7</f>
        <v>0.19900000000000001</v>
      </c>
    </row>
    <row r="27" spans="1:13" s="1" customFormat="1" ht="12.75" x14ac:dyDescent="0.2">
      <c r="A27" s="95"/>
      <c r="B27" s="98" t="s">
        <v>904</v>
      </c>
      <c r="F27" s="101">
        <f>+J9</f>
        <v>1.1556</v>
      </c>
      <c r="H27" s="95"/>
      <c r="M27" s="97">
        <f>ROUND(M26*M25,2)</f>
        <v>0</v>
      </c>
    </row>
    <row r="28" spans="1:13" s="1" customFormat="1" ht="12.75" x14ac:dyDescent="0.2">
      <c r="A28" s="95"/>
      <c r="B28" s="98"/>
      <c r="F28" s="97">
        <f>(F25*F26*F27)</f>
        <v>6248.548122797567</v>
      </c>
      <c r="H28" s="95" t="s">
        <v>905</v>
      </c>
      <c r="M28" s="97">
        <f>10*$C$15</f>
        <v>0</v>
      </c>
    </row>
    <row r="29" spans="1:13" s="1" customFormat="1" ht="12.75" x14ac:dyDescent="0.2">
      <c r="A29" s="95"/>
      <c r="B29" s="98" t="s">
        <v>906</v>
      </c>
      <c r="F29" s="97">
        <f>+J6</f>
        <v>316.83999999999997</v>
      </c>
      <c r="H29" s="95" t="s">
        <v>907</v>
      </c>
      <c r="M29" s="102">
        <v>245</v>
      </c>
    </row>
    <row r="30" spans="1:13" s="1" customFormat="1" ht="12.75" x14ac:dyDescent="0.2">
      <c r="A30" s="95"/>
      <c r="B30" s="1" t="s">
        <v>908</v>
      </c>
      <c r="F30" s="97">
        <f>(F28+F29)</f>
        <v>6565.3881227975671</v>
      </c>
      <c r="H30" s="95" t="s">
        <v>909</v>
      </c>
      <c r="M30" s="97">
        <f>ROUND(M29+M28+M27,2)</f>
        <v>245</v>
      </c>
    </row>
    <row r="31" spans="1:13" s="1" customFormat="1" ht="13.5" thickBot="1" x14ac:dyDescent="0.25">
      <c r="A31" s="95"/>
      <c r="B31" s="98" t="s">
        <v>910</v>
      </c>
      <c r="F31" s="99">
        <f>+C7</f>
        <v>0.2475</v>
      </c>
      <c r="H31" s="95"/>
      <c r="M31" s="96"/>
    </row>
    <row r="32" spans="1:13" s="1" customFormat="1" ht="14.25" thickTop="1" thickBot="1" x14ac:dyDescent="0.25">
      <c r="A32" s="95"/>
      <c r="B32" s="103" t="s">
        <v>911</v>
      </c>
      <c r="C32" s="103"/>
      <c r="D32" s="103"/>
      <c r="E32" s="103"/>
      <c r="F32" s="104">
        <f>ROUND(F30*F31,2)</f>
        <v>1624.93</v>
      </c>
      <c r="H32" s="105" t="s">
        <v>912</v>
      </c>
      <c r="I32" s="106"/>
      <c r="J32" s="106"/>
      <c r="K32" s="106"/>
      <c r="L32" s="106"/>
      <c r="M32" s="107"/>
    </row>
    <row r="33" spans="1:13" s="1" customFormat="1" ht="14.25" thickTop="1" thickBot="1" x14ac:dyDescent="0.25">
      <c r="A33" s="95"/>
      <c r="F33" s="108"/>
      <c r="H33" s="109" t="s">
        <v>913</v>
      </c>
      <c r="I33" s="110"/>
      <c r="J33" s="110"/>
      <c r="K33" s="110"/>
      <c r="L33" s="110"/>
      <c r="M33" s="111">
        <f>IF(F53&lt;M30,F53,M30)</f>
        <v>245</v>
      </c>
    </row>
    <row r="34" spans="1:13" s="1" customFormat="1" ht="14.25" thickTop="1" thickBot="1" x14ac:dyDescent="0.25">
      <c r="A34" s="112" t="s">
        <v>914</v>
      </c>
      <c r="F34" s="113" t="str">
        <f>IF(F42&gt;0,"yes","no")</f>
        <v>no</v>
      </c>
    </row>
    <row r="35" spans="1:13" s="1" customFormat="1" ht="14.25" thickTop="1" thickBot="1" x14ac:dyDescent="0.25">
      <c r="A35" s="95"/>
      <c r="F35" s="96"/>
      <c r="H35" s="93" t="s">
        <v>898</v>
      </c>
      <c r="I35" s="114"/>
      <c r="J35" s="115"/>
      <c r="K35" s="115"/>
      <c r="L35" s="115"/>
      <c r="M35" s="92" t="str">
        <f>+J15</f>
        <v>yes</v>
      </c>
    </row>
    <row r="36" spans="1:13" s="1" customFormat="1" ht="13.5" thickTop="1" x14ac:dyDescent="0.2">
      <c r="A36" s="95"/>
      <c r="B36" s="1" t="s">
        <v>915</v>
      </c>
      <c r="F36" s="97">
        <f>+C13</f>
        <v>50000</v>
      </c>
      <c r="H36" s="95" t="s">
        <v>916</v>
      </c>
      <c r="I36" s="103"/>
      <c r="J36" s="103"/>
      <c r="K36" s="103"/>
      <c r="L36" s="103"/>
      <c r="M36" s="96">
        <f>IF(A76=0,A77,A76)</f>
        <v>166</v>
      </c>
    </row>
    <row r="37" spans="1:13" s="1" customFormat="1" ht="12.75" x14ac:dyDescent="0.2">
      <c r="A37" s="95"/>
      <c r="B37" s="1" t="s">
        <v>917</v>
      </c>
      <c r="E37" s="116" t="s">
        <v>773</v>
      </c>
      <c r="F37" s="117">
        <f>+M48</f>
        <v>0.15856000000000001</v>
      </c>
      <c r="H37" s="95" t="s">
        <v>918</v>
      </c>
      <c r="M37" s="97">
        <f>ROUND(F53/C8,2)</f>
        <v>773.78</v>
      </c>
    </row>
    <row r="38" spans="1:13" s="1" customFormat="1" ht="12.75" x14ac:dyDescent="0.2">
      <c r="A38" s="95"/>
      <c r="F38" s="97">
        <f>(F36*F37)</f>
        <v>7928</v>
      </c>
      <c r="H38" s="95" t="s">
        <v>919</v>
      </c>
      <c r="M38" s="97">
        <f>ROUND(M37*3,2)</f>
        <v>2321.34</v>
      </c>
    </row>
    <row r="39" spans="1:13" s="1" customFormat="1" ht="12.75" x14ac:dyDescent="0.2">
      <c r="A39" s="95"/>
      <c r="B39" s="1" t="s">
        <v>920</v>
      </c>
      <c r="F39" s="118">
        <f>+M57</f>
        <v>144242.35217162999</v>
      </c>
      <c r="H39" s="95" t="s">
        <v>921</v>
      </c>
      <c r="M39" s="97">
        <f>ROUND(((M36-1)*M37),2)</f>
        <v>127673.7</v>
      </c>
    </row>
    <row r="40" spans="1:13" s="1" customFormat="1" ht="13.5" thickBot="1" x14ac:dyDescent="0.25">
      <c r="A40" s="95"/>
      <c r="F40" s="97">
        <f>+F38-F39</f>
        <v>-136314.35217162999</v>
      </c>
      <c r="H40" s="95" t="s">
        <v>922</v>
      </c>
      <c r="M40" s="97">
        <f>+M39+M38</f>
        <v>129995.04</v>
      </c>
    </row>
    <row r="41" spans="1:13" s="1" customFormat="1" ht="14.25" thickTop="1" thickBot="1" x14ac:dyDescent="0.25">
      <c r="A41" s="95"/>
      <c r="B41" s="1" t="s">
        <v>923</v>
      </c>
      <c r="F41" s="119">
        <v>0.8</v>
      </c>
      <c r="H41" s="93" t="s">
        <v>924</v>
      </c>
      <c r="I41" s="120"/>
      <c r="J41" s="120"/>
      <c r="K41" s="120"/>
      <c r="L41" s="120"/>
      <c r="M41" s="121">
        <f>IF(F53&lt;M40,F53,M40)</f>
        <v>1624.93</v>
      </c>
    </row>
    <row r="42" spans="1:13" s="1" customFormat="1" ht="13.5" thickTop="1" x14ac:dyDescent="0.2">
      <c r="A42" s="95"/>
      <c r="B42" s="1" t="s">
        <v>925</v>
      </c>
      <c r="F42" s="97">
        <f>IF(F40*F41&gt;0,ROUND((F40*F41),2),0)</f>
        <v>0</v>
      </c>
    </row>
    <row r="43" spans="1:13" s="1" customFormat="1" ht="12.75" x14ac:dyDescent="0.2">
      <c r="A43" s="95"/>
      <c r="F43" s="97"/>
      <c r="H43" s="90" t="s">
        <v>917</v>
      </c>
      <c r="I43" s="91"/>
      <c r="J43" s="91"/>
      <c r="K43" s="91"/>
      <c r="L43" s="91"/>
      <c r="M43" s="122"/>
    </row>
    <row r="44" spans="1:13" s="1" customFormat="1" ht="12.75" x14ac:dyDescent="0.2">
      <c r="A44" s="95"/>
      <c r="F44" s="96"/>
      <c r="H44" s="95"/>
      <c r="M44" s="96"/>
    </row>
    <row r="45" spans="1:13" s="1" customFormat="1" ht="12.75" x14ac:dyDescent="0.2">
      <c r="A45" s="112" t="s">
        <v>926</v>
      </c>
      <c r="F45" s="96"/>
      <c r="H45" s="95" t="s">
        <v>881</v>
      </c>
      <c r="M45" s="99">
        <f>+J7</f>
        <v>0.19900000000000001</v>
      </c>
    </row>
    <row r="46" spans="1:13" s="1" customFormat="1" ht="12.75" x14ac:dyDescent="0.2">
      <c r="A46" s="95"/>
      <c r="B46" s="1" t="str">
        <f>+B42</f>
        <v>Outlier Add - On</v>
      </c>
      <c r="F46" s="97">
        <f>+F42</f>
        <v>0</v>
      </c>
      <c r="H46" s="95" t="s">
        <v>927</v>
      </c>
      <c r="M46" s="96"/>
    </row>
    <row r="47" spans="1:13" s="1" customFormat="1" ht="12.75" x14ac:dyDescent="0.2">
      <c r="A47" s="95"/>
      <c r="B47" s="98" t="s">
        <v>928</v>
      </c>
      <c r="F47" s="123">
        <f>1+J8</f>
        <v>1.2550546140000001</v>
      </c>
      <c r="H47" s="95" t="s">
        <v>929</v>
      </c>
      <c r="M47" s="124">
        <f>+F26</f>
        <v>1.2550546140000001</v>
      </c>
    </row>
    <row r="48" spans="1:13" s="1" customFormat="1" ht="12.75" x14ac:dyDescent="0.2">
      <c r="A48" s="112"/>
      <c r="F48" s="97">
        <f>(F46*F47)</f>
        <v>0</v>
      </c>
      <c r="H48" s="95"/>
      <c r="M48" s="125">
        <f>ROUND(M45/M47,5)</f>
        <v>0.15856000000000001</v>
      </c>
    </row>
    <row r="49" spans="1:13" s="1" customFormat="1" ht="12.75" x14ac:dyDescent="0.2">
      <c r="A49" s="95"/>
      <c r="F49" s="96"/>
      <c r="H49" s="95"/>
      <c r="M49" s="96"/>
    </row>
    <row r="50" spans="1:13" s="1" customFormat="1" ht="13.5" thickBot="1" x14ac:dyDescent="0.25">
      <c r="A50" s="112" t="s">
        <v>930</v>
      </c>
      <c r="F50" s="96"/>
      <c r="H50" s="95"/>
      <c r="M50" s="96"/>
    </row>
    <row r="51" spans="1:13" s="1" customFormat="1" ht="14.25" thickTop="1" thickBot="1" x14ac:dyDescent="0.25">
      <c r="A51" s="112"/>
      <c r="B51" s="1" t="s">
        <v>931</v>
      </c>
      <c r="F51" s="97">
        <f>+F32</f>
        <v>1624.93</v>
      </c>
      <c r="H51" s="93" t="s">
        <v>899</v>
      </c>
      <c r="I51" s="94"/>
      <c r="M51" s="96"/>
    </row>
    <row r="52" spans="1:13" s="1" customFormat="1" ht="13.5" thickTop="1" x14ac:dyDescent="0.2">
      <c r="A52" s="95"/>
      <c r="B52" s="1" t="s">
        <v>932</v>
      </c>
      <c r="F52" s="102">
        <f>+F48</f>
        <v>0</v>
      </c>
      <c r="H52" s="95"/>
      <c r="M52" s="96"/>
    </row>
    <row r="53" spans="1:13" s="1" customFormat="1" ht="13.5" thickBot="1" x14ac:dyDescent="0.25">
      <c r="A53" s="95"/>
      <c r="B53" s="103" t="s">
        <v>1226</v>
      </c>
      <c r="C53" s="103"/>
      <c r="D53" s="103"/>
      <c r="E53" s="103"/>
      <c r="F53" s="104">
        <f>SUM(F51:F52)</f>
        <v>1624.93</v>
      </c>
      <c r="H53" s="95" t="s">
        <v>878</v>
      </c>
      <c r="M53" s="97">
        <f>+J5</f>
        <v>4308.33</v>
      </c>
    </row>
    <row r="54" spans="1:13" s="1" customFormat="1" ht="13.5" thickTop="1" x14ac:dyDescent="0.2">
      <c r="A54" s="126"/>
      <c r="B54" s="53"/>
      <c r="C54" s="53"/>
      <c r="D54" s="53"/>
      <c r="E54" s="53"/>
      <c r="F54" s="124"/>
      <c r="H54" s="95" t="s">
        <v>910</v>
      </c>
      <c r="M54" s="125">
        <f>+F31</f>
        <v>0.2475</v>
      </c>
    </row>
    <row r="55" spans="1:13" s="1" customFormat="1" ht="12.75" x14ac:dyDescent="0.2">
      <c r="H55" s="127" t="s">
        <v>933</v>
      </c>
      <c r="M55" s="97">
        <v>123754</v>
      </c>
    </row>
    <row r="56" spans="1:13" s="1" customFormat="1" ht="13.5" thickBot="1" x14ac:dyDescent="0.25">
      <c r="A56" s="103" t="s">
        <v>934</v>
      </c>
      <c r="H56" s="95" t="s">
        <v>904</v>
      </c>
      <c r="M56" s="125">
        <f>+F27</f>
        <v>1.1556</v>
      </c>
    </row>
    <row r="57" spans="1:13" s="1" customFormat="1" ht="14.25" thickTop="1" thickBot="1" x14ac:dyDescent="0.25">
      <c r="A57" s="1" t="s">
        <v>935</v>
      </c>
      <c r="H57" s="126"/>
      <c r="I57" s="53"/>
      <c r="J57" s="53"/>
      <c r="K57" s="53"/>
      <c r="L57" s="53"/>
      <c r="M57" s="128">
        <f>(M53*M54+M55)*M56</f>
        <v>144242.35217162999</v>
      </c>
    </row>
    <row r="58" spans="1:13" s="1" customFormat="1" ht="13.5" thickTop="1" x14ac:dyDescent="0.2">
      <c r="A58" s="1" t="s">
        <v>936</v>
      </c>
    </row>
    <row r="59" spans="1:13" s="1" customFormat="1" ht="12.75" x14ac:dyDescent="0.2">
      <c r="A59" s="1" t="s">
        <v>1426</v>
      </c>
      <c r="H59" s="103" t="s">
        <v>937</v>
      </c>
    </row>
    <row r="60" spans="1:13" s="1" customFormat="1" ht="12.75" x14ac:dyDescent="0.2">
      <c r="A60" s="1" t="s">
        <v>938</v>
      </c>
      <c r="H60" s="103" t="s">
        <v>939</v>
      </c>
    </row>
    <row r="61" spans="1:13" s="1" customFormat="1" ht="12.75" x14ac:dyDescent="0.2">
      <c r="A61" s="1" t="s">
        <v>940</v>
      </c>
      <c r="H61" s="103" t="s">
        <v>941</v>
      </c>
    </row>
    <row r="62" spans="1:13" s="1" customFormat="1" ht="12.75" x14ac:dyDescent="0.2">
      <c r="A62" s="1" t="s">
        <v>942</v>
      </c>
    </row>
    <row r="63" spans="1:13" s="1" customFormat="1" ht="12.75" x14ac:dyDescent="0.2">
      <c r="A63" s="1" t="s">
        <v>943</v>
      </c>
    </row>
    <row r="64" spans="1:13" s="1" customFormat="1" ht="12.75" x14ac:dyDescent="0.2">
      <c r="A64" s="1" t="s">
        <v>944</v>
      </c>
    </row>
    <row r="65" spans="1:1" s="1" customFormat="1" ht="12.75" x14ac:dyDescent="0.2">
      <c r="A65" s="1" t="s">
        <v>945</v>
      </c>
    </row>
    <row r="66" spans="1:1" s="1" customFormat="1" ht="12.75" x14ac:dyDescent="0.2">
      <c r="A66" s="1" t="s">
        <v>946</v>
      </c>
    </row>
    <row r="67" spans="1:1" s="1" customFormat="1" ht="12.75" x14ac:dyDescent="0.2">
      <c r="A67" s="1" t="s">
        <v>1380</v>
      </c>
    </row>
    <row r="68" spans="1:1" s="1" customFormat="1" ht="12.75" x14ac:dyDescent="0.2">
      <c r="A68" s="1" t="s">
        <v>947</v>
      </c>
    </row>
    <row r="69" spans="1:1" s="1" customFormat="1" ht="12.75" x14ac:dyDescent="0.2"/>
    <row r="70" spans="1:1" s="1" customFormat="1" ht="12.75" hidden="1" x14ac:dyDescent="0.2"/>
    <row r="71" spans="1:1" hidden="1" x14ac:dyDescent="0.25">
      <c r="A71" s="129" t="str">
        <f>IF(OR(C4=1285667493,C4=1194744805,C4=1295789907,C4=1912939703,C4=1679525919,C4=1992703540,C4=1427145176,C4=1578597993,C4=1093708711,C4=1912914821,C4=1952311508,C4=1437175734,C4=1881695146,C4=1700828852,C4=1275578056,C4=1447359997,C4=1821007881,C4=1285672204,C4=1174660120,C4=1043397292,C4=1568435477,C4=1518911338,C4=1548378235),A72,A73)</f>
        <v>N94</v>
      </c>
    </row>
    <row r="72" spans="1:1" hidden="1" x14ac:dyDescent="0.25">
      <c r="A72" s="129" t="str">
        <f>IF(C6="789","N89",IF(C6="790","N90",IF(C6="791","N91",IF(C6="792","N92",IF(C6="793","N93",IF(C6="794","N94",C6))))))</f>
        <v>N94</v>
      </c>
    </row>
    <row r="73" spans="1:1" hidden="1" x14ac:dyDescent="0.25">
      <c r="A73" s="129" t="str">
        <f>C6</f>
        <v>N94</v>
      </c>
    </row>
    <row r="74" spans="1:1" hidden="1" x14ac:dyDescent="0.25"/>
    <row r="75" spans="1:1" hidden="1" x14ac:dyDescent="0.25"/>
    <row r="76" spans="1:1" hidden="1" x14ac:dyDescent="0.25">
      <c r="A76">
        <f>C11-C10</f>
        <v>166</v>
      </c>
    </row>
    <row r="77" spans="1:1" hidden="1" x14ac:dyDescent="0.25">
      <c r="A77" s="130">
        <v>1</v>
      </c>
    </row>
  </sheetData>
  <sheetProtection algorithmName="SHA-512" hashValue="pkIq/As1S2hRE4lfdyQeCZfhiOm7Ts8YOyjimJCodPMVMjkyCR4UiddZ6ACUkiK0xzM9VCTMIuupnj9pxAeY2g==" saltValue="uYhQofpBLKmOql045/Voow==" spinCount="100000" sheet="1" objects="1" scenarios="1"/>
  <mergeCells count="1">
    <mergeCell ref="A1:K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Weights!$G$14:$G$54</xm:f>
          </x14:formula1>
          <xm:sqref>C12</xm:sqref>
        </x14:dataValidation>
        <x14:dataValidation type="list" showInputMessage="1" showErrorMessage="1" xr:uid="{00000000-0002-0000-0000-000002000000}">
          <x14:formula1>
            <xm:f>Weights!$A$8:$A$781</xm:f>
          </x14:formula1>
          <xm:sqref>C6</xm:sqref>
        </x14:dataValidation>
        <x14:dataValidation type="list" allowBlank="1" showInputMessage="1" showErrorMessage="1" xr:uid="{00000000-0002-0000-0000-000003000000}">
          <x14:formula1>
            <xm:f>Weights!$I$13:$I$377</xm:f>
          </x14:formula1>
          <xm:sqref>C11</xm:sqref>
        </x14:dataValidation>
        <x14:dataValidation type="list" showInputMessage="1" showErrorMessage="1" xr:uid="{00000000-0002-0000-0000-000004000000}">
          <x14:formula1>
            <xm:f>Weights!$H$13:$H$1381</xm:f>
          </x14:formula1>
          <xm:sqref>C10</xm:sqref>
        </x14:dataValidation>
        <x14:dataValidation type="list" showInputMessage="1" showErrorMessage="1" xr:uid="{00000000-0002-0000-0000-000001000000}">
          <x14:formula1>
            <xm:f>Values!$A$4:$A$331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5"/>
  <sheetViews>
    <sheetView workbookViewId="0">
      <selection activeCell="E20" sqref="E20"/>
    </sheetView>
  </sheetViews>
  <sheetFormatPr defaultRowHeight="15" x14ac:dyDescent="0.25"/>
  <cols>
    <col min="3" max="3" width="9.28515625" bestFit="1" customWidth="1"/>
    <col min="7" max="7" width="9" bestFit="1" customWidth="1"/>
    <col min="8" max="8" width="8" bestFit="1" customWidth="1"/>
  </cols>
  <sheetData>
    <row r="1" spans="1:11" x14ac:dyDescent="0.25">
      <c r="A1" s="144" t="s">
        <v>1225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4" spans="1:11" x14ac:dyDescent="0.25">
      <c r="A4" s="54" t="s">
        <v>808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6" spans="1:11" x14ac:dyDescent="0.25">
      <c r="B6" t="s">
        <v>809</v>
      </c>
    </row>
    <row r="8" spans="1:11" x14ac:dyDescent="0.25">
      <c r="B8" t="s">
        <v>810</v>
      </c>
    </row>
    <row r="9" spans="1:11" x14ac:dyDescent="0.25">
      <c r="B9" t="s">
        <v>811</v>
      </c>
    </row>
    <row r="12" spans="1:11" x14ac:dyDescent="0.25">
      <c r="A12" s="54" t="s">
        <v>812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4" spans="1:11" x14ac:dyDescent="0.25">
      <c r="B14" t="s">
        <v>813</v>
      </c>
    </row>
    <row r="15" spans="1:11" x14ac:dyDescent="0.25">
      <c r="C15" t="s">
        <v>814</v>
      </c>
    </row>
    <row r="17" spans="2:3" x14ac:dyDescent="0.25">
      <c r="C17" t="s">
        <v>815</v>
      </c>
    </row>
    <row r="18" spans="2:3" x14ac:dyDescent="0.25">
      <c r="C18" t="s">
        <v>816</v>
      </c>
    </row>
    <row r="19" spans="2:3" x14ac:dyDescent="0.25">
      <c r="C19" t="s">
        <v>817</v>
      </c>
    </row>
    <row r="20" spans="2:3" x14ac:dyDescent="0.25">
      <c r="C20" t="s">
        <v>818</v>
      </c>
    </row>
    <row r="21" spans="2:3" x14ac:dyDescent="0.25">
      <c r="C21" t="s">
        <v>819</v>
      </c>
    </row>
    <row r="23" spans="2:3" x14ac:dyDescent="0.25">
      <c r="C23" t="s">
        <v>820</v>
      </c>
    </row>
    <row r="25" spans="2:3" x14ac:dyDescent="0.25">
      <c r="B25" t="s">
        <v>821</v>
      </c>
    </row>
    <row r="26" spans="2:3" x14ac:dyDescent="0.25">
      <c r="C26" t="s">
        <v>822</v>
      </c>
    </row>
    <row r="28" spans="2:3" x14ac:dyDescent="0.25">
      <c r="C28" t="s">
        <v>823</v>
      </c>
    </row>
    <row r="30" spans="2:3" x14ac:dyDescent="0.25">
      <c r="B30" t="s">
        <v>824</v>
      </c>
    </row>
    <row r="31" spans="2:3" x14ac:dyDescent="0.25">
      <c r="C31" t="s">
        <v>825</v>
      </c>
    </row>
    <row r="33" spans="1:11" x14ac:dyDescent="0.25">
      <c r="C33" t="s">
        <v>810</v>
      </c>
    </row>
    <row r="34" spans="1:11" x14ac:dyDescent="0.25">
      <c r="C34" t="s">
        <v>811</v>
      </c>
    </row>
    <row r="37" spans="1:11" x14ac:dyDescent="0.25">
      <c r="A37" s="54" t="s">
        <v>826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 x14ac:dyDescent="0.25">
      <c r="B38" t="s">
        <v>827</v>
      </c>
    </row>
    <row r="40" spans="1:11" x14ac:dyDescent="0.25">
      <c r="B40" t="s">
        <v>828</v>
      </c>
    </row>
    <row r="41" spans="1:11" x14ac:dyDescent="0.25">
      <c r="B41" t="s">
        <v>829</v>
      </c>
    </row>
    <row r="42" spans="1:11" x14ac:dyDescent="0.25">
      <c r="B42" t="s">
        <v>830</v>
      </c>
      <c r="F42" s="55" t="s">
        <v>831</v>
      </c>
      <c r="G42" s="55" t="s">
        <v>832</v>
      </c>
      <c r="H42" s="55" t="s">
        <v>833</v>
      </c>
      <c r="I42" s="55" t="s">
        <v>834</v>
      </c>
    </row>
    <row r="43" spans="1:11" x14ac:dyDescent="0.25">
      <c r="B43" s="55" t="s">
        <v>835</v>
      </c>
      <c r="C43" s="56">
        <v>42966</v>
      </c>
      <c r="D43" s="55" t="s">
        <v>836</v>
      </c>
      <c r="E43" s="56">
        <v>50186</v>
      </c>
      <c r="F43" t="s">
        <v>837</v>
      </c>
      <c r="G43" s="57">
        <v>50707</v>
      </c>
      <c r="H43" t="s">
        <v>838</v>
      </c>
      <c r="I43" s="57">
        <v>58786</v>
      </c>
    </row>
    <row r="44" spans="1:11" x14ac:dyDescent="0.25">
      <c r="B44" s="55" t="s">
        <v>839</v>
      </c>
      <c r="C44" s="56">
        <v>57190</v>
      </c>
      <c r="D44" s="55" t="s">
        <v>840</v>
      </c>
      <c r="E44" s="56">
        <v>59101</v>
      </c>
      <c r="F44" s="55" t="s">
        <v>841</v>
      </c>
      <c r="G44" s="56">
        <v>61770</v>
      </c>
      <c r="H44" s="55" t="s">
        <v>842</v>
      </c>
      <c r="I44" s="56">
        <v>62882</v>
      </c>
    </row>
    <row r="45" spans="1:11" x14ac:dyDescent="0.25">
      <c r="B45" s="55" t="s">
        <v>843</v>
      </c>
      <c r="C45" s="56">
        <v>61578</v>
      </c>
      <c r="D45" s="55" t="s">
        <v>844</v>
      </c>
      <c r="E45" s="56">
        <v>62313</v>
      </c>
      <c r="F45" s="56" t="s">
        <v>845</v>
      </c>
      <c r="G45" s="57">
        <v>76111</v>
      </c>
      <c r="H45" s="55" t="s">
        <v>846</v>
      </c>
      <c r="I45" s="57">
        <v>60645</v>
      </c>
    </row>
    <row r="46" spans="1:11" x14ac:dyDescent="0.25">
      <c r="B46" s="55" t="s">
        <v>847</v>
      </c>
      <c r="C46" s="56">
        <v>55535</v>
      </c>
      <c r="D46" s="55" t="s">
        <v>848</v>
      </c>
      <c r="E46" s="56">
        <v>79324</v>
      </c>
      <c r="F46" s="56" t="s">
        <v>849</v>
      </c>
      <c r="G46" s="57">
        <v>76377</v>
      </c>
      <c r="H46" s="55" t="s">
        <v>850</v>
      </c>
      <c r="I46" s="57">
        <v>59696</v>
      </c>
    </row>
    <row r="47" spans="1:11" x14ac:dyDescent="0.25">
      <c r="B47" s="55" t="s">
        <v>851</v>
      </c>
      <c r="C47" s="56">
        <v>99870</v>
      </c>
      <c r="D47" s="55" t="s">
        <v>852</v>
      </c>
      <c r="E47" s="56">
        <v>102316</v>
      </c>
      <c r="F47" s="56" t="s">
        <v>948</v>
      </c>
      <c r="G47" s="57">
        <v>101510</v>
      </c>
      <c r="H47" s="55" t="s">
        <v>1372</v>
      </c>
      <c r="I47" s="57">
        <v>112918</v>
      </c>
    </row>
    <row r="48" spans="1:11" x14ac:dyDescent="0.25">
      <c r="B48" s="55" t="s">
        <v>2213</v>
      </c>
      <c r="C48" s="56">
        <v>123754</v>
      </c>
      <c r="D48" t="s">
        <v>2214</v>
      </c>
      <c r="E48" s="56"/>
      <c r="F48" s="56"/>
      <c r="G48" s="57"/>
      <c r="H48" s="55"/>
      <c r="I48" s="57"/>
    </row>
    <row r="49" spans="1:11" x14ac:dyDescent="0.25">
      <c r="B49" s="55"/>
      <c r="C49" s="56"/>
      <c r="D49" s="55"/>
      <c r="E49" s="56"/>
      <c r="F49" s="56"/>
      <c r="G49" s="57"/>
      <c r="H49" s="55"/>
      <c r="I49" s="57"/>
    </row>
    <row r="50" spans="1:11" x14ac:dyDescent="0.25">
      <c r="B50" s="55"/>
      <c r="C50" s="56"/>
      <c r="D50" s="55"/>
      <c r="E50" s="56"/>
      <c r="G50" s="57"/>
      <c r="I50" s="57"/>
    </row>
    <row r="51" spans="1:11" x14ac:dyDescent="0.25">
      <c r="A51" s="54" t="s">
        <v>853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x14ac:dyDescent="0.25">
      <c r="B52" t="s">
        <v>854</v>
      </c>
    </row>
    <row r="53" spans="1:11" x14ac:dyDescent="0.25">
      <c r="C53" t="s">
        <v>855</v>
      </c>
    </row>
    <row r="55" spans="1:11" x14ac:dyDescent="0.25">
      <c r="B55" t="s">
        <v>856</v>
      </c>
    </row>
    <row r="56" spans="1:11" x14ac:dyDescent="0.25">
      <c r="C56" t="s">
        <v>857</v>
      </c>
    </row>
    <row r="58" spans="1:11" x14ac:dyDescent="0.25">
      <c r="C58" t="s">
        <v>858</v>
      </c>
    </row>
    <row r="60" spans="1:11" x14ac:dyDescent="0.25">
      <c r="B60" t="s">
        <v>859</v>
      </c>
    </row>
    <row r="61" spans="1:11" x14ac:dyDescent="0.25">
      <c r="C61" t="s">
        <v>860</v>
      </c>
    </row>
    <row r="63" spans="1:11" x14ac:dyDescent="0.25">
      <c r="B63" t="s">
        <v>861</v>
      </c>
    </row>
    <row r="64" spans="1:11" x14ac:dyDescent="0.25">
      <c r="C64" t="s">
        <v>862</v>
      </c>
    </row>
    <row r="66" spans="1:11" x14ac:dyDescent="0.25">
      <c r="B66" t="s">
        <v>863</v>
      </c>
    </row>
    <row r="67" spans="1:11" x14ac:dyDescent="0.25">
      <c r="B67" t="s">
        <v>864</v>
      </c>
    </row>
    <row r="70" spans="1:11" x14ac:dyDescent="0.25">
      <c r="A70" s="54" t="s">
        <v>865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x14ac:dyDescent="0.25">
      <c r="B71" t="s">
        <v>866</v>
      </c>
    </row>
    <row r="73" spans="1:11" x14ac:dyDescent="0.25">
      <c r="B73" t="s">
        <v>864</v>
      </c>
    </row>
    <row r="76" spans="1:11" x14ac:dyDescent="0.25">
      <c r="A76" s="54" t="s">
        <v>867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</row>
    <row r="77" spans="1:11" x14ac:dyDescent="0.25">
      <c r="B77" t="s">
        <v>868</v>
      </c>
    </row>
    <row r="78" spans="1:11" x14ac:dyDescent="0.25">
      <c r="C78" t="s">
        <v>869</v>
      </c>
    </row>
    <row r="79" spans="1:11" x14ac:dyDescent="0.25">
      <c r="C79" t="s">
        <v>870</v>
      </c>
    </row>
    <row r="82" spans="1:11" x14ac:dyDescent="0.25">
      <c r="A82" s="54" t="s">
        <v>871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</row>
    <row r="83" spans="1:11" x14ac:dyDescent="0.25">
      <c r="B83" t="s">
        <v>872</v>
      </c>
    </row>
    <row r="85" spans="1:11" x14ac:dyDescent="0.25">
      <c r="B85" t="s">
        <v>873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8"/>
  <sheetViews>
    <sheetView zoomScale="90" zoomScaleNormal="90" workbookViewId="0">
      <pane ySplit="3" topLeftCell="A4" activePane="bottomLeft" state="frozen"/>
      <selection pane="bottomLeft" sqref="A1:P1"/>
    </sheetView>
  </sheetViews>
  <sheetFormatPr defaultColWidth="14.28515625" defaultRowHeight="12.75" x14ac:dyDescent="0.2"/>
  <cols>
    <col min="1" max="1" width="12.5703125" style="31" bestFit="1" customWidth="1"/>
    <col min="2" max="2" width="12.140625" style="32" customWidth="1"/>
    <col min="3" max="3" width="68" style="1" customWidth="1"/>
    <col min="4" max="4" width="13.7109375" style="33" customWidth="1"/>
    <col min="5" max="5" width="9.7109375" style="1" customWidth="1"/>
    <col min="6" max="6" width="12.7109375" style="34" customWidth="1"/>
    <col min="7" max="7" width="32.7109375" style="35" customWidth="1"/>
    <col min="8" max="8" width="20.28515625" style="2" customWidth="1"/>
    <col min="9" max="9" width="15.28515625" style="36" customWidth="1"/>
    <col min="10" max="10" width="12.7109375" style="37" customWidth="1"/>
    <col min="11" max="11" width="12.42578125" style="2" customWidth="1"/>
    <col min="12" max="12" width="47.5703125" style="1" customWidth="1"/>
    <col min="13" max="13" width="27.28515625" style="1" customWidth="1"/>
    <col min="14" max="14" width="6" style="36" customWidth="1"/>
    <col min="15" max="15" width="10.28515625" style="36" customWidth="1"/>
    <col min="16" max="16" width="11.5703125" style="1" customWidth="1"/>
    <col min="17" max="17" width="14.28515625" style="65" customWidth="1"/>
    <col min="18" max="18" width="11.42578125" style="2" customWidth="1"/>
    <col min="19" max="19" width="14.28515625" style="3" customWidth="1"/>
    <col min="20" max="16384" width="14.28515625" style="1"/>
  </cols>
  <sheetData>
    <row r="1" spans="1:19" ht="18.75" x14ac:dyDescent="0.3">
      <c r="A1" s="145" t="s">
        <v>1406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</row>
    <row r="2" spans="1:19" ht="18.75" x14ac:dyDescent="0.3">
      <c r="A2" s="4" t="s">
        <v>1373</v>
      </c>
      <c r="B2" s="5"/>
      <c r="C2" s="5"/>
      <c r="D2" s="6"/>
      <c r="E2" s="5"/>
      <c r="F2" s="7"/>
      <c r="G2" s="8"/>
      <c r="H2" s="9"/>
      <c r="I2" s="10"/>
      <c r="J2" s="11"/>
      <c r="K2" s="5"/>
      <c r="L2" s="10"/>
      <c r="M2" s="12"/>
      <c r="N2" s="5"/>
      <c r="O2" s="10"/>
      <c r="P2" s="5"/>
    </row>
    <row r="3" spans="1:19" s="23" customFormat="1" ht="31.5" x14ac:dyDescent="0.25">
      <c r="A3" s="13" t="s">
        <v>0</v>
      </c>
      <c r="B3" s="13" t="s">
        <v>1</v>
      </c>
      <c r="C3" s="14" t="s">
        <v>2</v>
      </c>
      <c r="D3" s="15" t="s">
        <v>3</v>
      </c>
      <c r="E3" s="16" t="s">
        <v>4</v>
      </c>
      <c r="F3" s="17" t="s">
        <v>5</v>
      </c>
      <c r="G3" s="18" t="s">
        <v>6</v>
      </c>
      <c r="H3" s="19" t="s">
        <v>7</v>
      </c>
      <c r="I3" s="20" t="s">
        <v>8</v>
      </c>
      <c r="J3" s="21" t="s">
        <v>9</v>
      </c>
      <c r="K3" s="19" t="s">
        <v>10</v>
      </c>
      <c r="L3" s="20" t="s">
        <v>11</v>
      </c>
      <c r="M3" s="20" t="s">
        <v>12</v>
      </c>
      <c r="N3" s="20" t="s">
        <v>13</v>
      </c>
      <c r="O3" s="20" t="s">
        <v>14</v>
      </c>
      <c r="P3" s="22" t="s">
        <v>15</v>
      </c>
      <c r="Q3" s="66"/>
      <c r="R3" s="24"/>
      <c r="S3" s="25"/>
    </row>
    <row r="4" spans="1:19" s="23" customFormat="1" ht="15.75" x14ac:dyDescent="0.25">
      <c r="A4" s="23">
        <v>1205935012</v>
      </c>
      <c r="B4" s="26" t="s">
        <v>1449</v>
      </c>
      <c r="C4" s="23" t="s">
        <v>1464</v>
      </c>
      <c r="D4" s="27">
        <v>4308.33</v>
      </c>
      <c r="E4" s="27">
        <v>316.83999999999997</v>
      </c>
      <c r="F4" s="63">
        <v>0.20799999999999999</v>
      </c>
      <c r="G4" s="64">
        <v>0</v>
      </c>
      <c r="H4" s="27">
        <v>0</v>
      </c>
      <c r="I4" s="78">
        <v>2</v>
      </c>
      <c r="J4" s="62">
        <v>0.99980000000000002</v>
      </c>
      <c r="K4" s="24">
        <f t="shared" ref="K4:K67" si="0">((D4*(1+G4)*$J4)+E4)</f>
        <v>4624.3083340000003</v>
      </c>
      <c r="L4" s="23" t="s">
        <v>1674</v>
      </c>
      <c r="M4" s="23" t="s">
        <v>1981</v>
      </c>
      <c r="N4" s="23" t="s">
        <v>1427</v>
      </c>
      <c r="O4" s="28">
        <v>0</v>
      </c>
      <c r="P4" s="29">
        <v>46296</v>
      </c>
      <c r="Q4" s="66"/>
      <c r="R4" s="24"/>
      <c r="S4" s="25"/>
    </row>
    <row r="5" spans="1:19" s="23" customFormat="1" ht="15.75" x14ac:dyDescent="0.25">
      <c r="A5" s="23">
        <v>1619928017</v>
      </c>
      <c r="B5" s="30" t="s">
        <v>1125</v>
      </c>
      <c r="C5" s="23" t="s">
        <v>1377</v>
      </c>
      <c r="D5" s="27">
        <v>4308.33</v>
      </c>
      <c r="E5" s="27">
        <v>316.83999999999997</v>
      </c>
      <c r="F5" s="63">
        <v>0.378</v>
      </c>
      <c r="G5" s="64">
        <v>1.0438242E-2</v>
      </c>
      <c r="H5" s="27">
        <v>52.993464768715555</v>
      </c>
      <c r="I5" s="78" t="s">
        <v>1222</v>
      </c>
      <c r="J5" s="62">
        <v>1.1556</v>
      </c>
      <c r="K5" s="24">
        <f t="shared" si="0"/>
        <v>5347.5150876197122</v>
      </c>
      <c r="L5" s="23" t="s">
        <v>1378</v>
      </c>
      <c r="M5" s="23" t="s">
        <v>1379</v>
      </c>
      <c r="N5" s="23" t="s">
        <v>1365</v>
      </c>
      <c r="O5" s="28">
        <v>0</v>
      </c>
      <c r="P5" s="29">
        <v>46296</v>
      </c>
      <c r="Q5" s="66"/>
      <c r="R5" s="24"/>
      <c r="S5" s="25"/>
    </row>
    <row r="6" spans="1:19" s="23" customFormat="1" ht="17.45" customHeight="1" x14ac:dyDescent="0.25">
      <c r="A6" s="23">
        <v>1881695146</v>
      </c>
      <c r="B6" s="30" t="s">
        <v>1192</v>
      </c>
      <c r="C6" s="23" t="s">
        <v>1381</v>
      </c>
      <c r="D6" s="27">
        <v>4308.33</v>
      </c>
      <c r="E6" s="27">
        <v>316.83999999999997</v>
      </c>
      <c r="F6" s="63">
        <v>0.13600000000000001</v>
      </c>
      <c r="G6" s="64">
        <v>0.24183042499999999</v>
      </c>
      <c r="H6" s="27">
        <v>45.14775632661005</v>
      </c>
      <c r="I6" s="78" t="s">
        <v>1219</v>
      </c>
      <c r="J6" s="62">
        <v>0.99980000000000002</v>
      </c>
      <c r="K6" s="24">
        <f t="shared" si="0"/>
        <v>5665.9852318852627</v>
      </c>
      <c r="L6" s="23" t="s">
        <v>1671</v>
      </c>
      <c r="M6" s="23" t="s">
        <v>1978</v>
      </c>
      <c r="N6" s="23" t="s">
        <v>1307</v>
      </c>
      <c r="O6" s="28">
        <v>0</v>
      </c>
      <c r="P6" s="29">
        <v>46296</v>
      </c>
      <c r="Q6" s="66"/>
      <c r="R6" s="24"/>
      <c r="S6" s="25"/>
    </row>
    <row r="7" spans="1:19" s="23" customFormat="1" ht="17.45" customHeight="1" x14ac:dyDescent="0.25">
      <c r="A7" s="23">
        <v>1720039712</v>
      </c>
      <c r="B7" s="30" t="s">
        <v>35</v>
      </c>
      <c r="C7" s="23" t="s">
        <v>1246</v>
      </c>
      <c r="D7" s="27">
        <v>4308.33</v>
      </c>
      <c r="E7" s="27">
        <v>316.83999999999997</v>
      </c>
      <c r="F7" s="63">
        <v>0.09</v>
      </c>
      <c r="G7" s="64">
        <v>0</v>
      </c>
      <c r="H7" s="27">
        <v>35.020501573904319</v>
      </c>
      <c r="I7" s="78" t="s">
        <v>1223</v>
      </c>
      <c r="J7" s="62">
        <v>0.88580000000000003</v>
      </c>
      <c r="K7" s="24">
        <f t="shared" si="0"/>
        <v>4133.1587140000001</v>
      </c>
      <c r="L7" s="23" t="s">
        <v>1672</v>
      </c>
      <c r="M7" s="23" t="s">
        <v>1979</v>
      </c>
      <c r="N7" s="23" t="s">
        <v>1427</v>
      </c>
      <c r="O7" s="28">
        <v>0</v>
      </c>
      <c r="P7" s="29">
        <v>46296</v>
      </c>
      <c r="Q7" s="66"/>
      <c r="R7" s="24"/>
      <c r="S7" s="25"/>
    </row>
    <row r="8" spans="1:19" s="23" customFormat="1" ht="17.45" customHeight="1" x14ac:dyDescent="0.25">
      <c r="A8" s="23">
        <v>1003996000</v>
      </c>
      <c r="B8" s="30" t="s">
        <v>20</v>
      </c>
      <c r="C8" s="23" t="s">
        <v>1463</v>
      </c>
      <c r="D8" s="27">
        <v>4308.33</v>
      </c>
      <c r="E8" s="27">
        <v>316.83999999999997</v>
      </c>
      <c r="F8" s="63">
        <v>0.156</v>
      </c>
      <c r="G8" s="64">
        <v>0</v>
      </c>
      <c r="H8" s="27">
        <v>40.876261987921914</v>
      </c>
      <c r="I8" s="78" t="s">
        <v>1224</v>
      </c>
      <c r="J8" s="62">
        <v>0.95650000000000002</v>
      </c>
      <c r="K8" s="24">
        <f t="shared" si="0"/>
        <v>4437.7576450000006</v>
      </c>
      <c r="L8" s="23" t="s">
        <v>1673</v>
      </c>
      <c r="M8" s="23" t="s">
        <v>1980</v>
      </c>
      <c r="N8" s="23" t="s">
        <v>1427</v>
      </c>
      <c r="O8" s="28">
        <v>0</v>
      </c>
      <c r="P8" s="29">
        <v>46296</v>
      </c>
      <c r="Q8" s="66"/>
      <c r="R8" s="24"/>
      <c r="S8" s="25"/>
    </row>
    <row r="9" spans="1:19" s="23" customFormat="1" ht="17.45" customHeight="1" x14ac:dyDescent="0.25">
      <c r="A9" s="23">
        <v>1215947387</v>
      </c>
      <c r="B9" s="26" t="s">
        <v>1450</v>
      </c>
      <c r="C9" s="23" t="s">
        <v>1472</v>
      </c>
      <c r="D9" s="27">
        <v>4308.33</v>
      </c>
      <c r="E9" s="27">
        <v>316.83999999999997</v>
      </c>
      <c r="F9" s="63">
        <v>0.26400000000000001</v>
      </c>
      <c r="G9" s="64">
        <v>0</v>
      </c>
      <c r="H9" s="27">
        <v>0</v>
      </c>
      <c r="I9" s="78">
        <v>2</v>
      </c>
      <c r="J9" s="62">
        <v>0.99980000000000002</v>
      </c>
      <c r="K9" s="24">
        <f t="shared" si="0"/>
        <v>4624.3083340000003</v>
      </c>
      <c r="L9" s="23" t="s">
        <v>1688</v>
      </c>
      <c r="M9" s="23" t="s">
        <v>1994</v>
      </c>
      <c r="N9" s="23" t="s">
        <v>1257</v>
      </c>
      <c r="O9" s="28">
        <v>0</v>
      </c>
      <c r="P9" s="29">
        <v>46296</v>
      </c>
      <c r="Q9" s="66"/>
      <c r="R9" s="24"/>
      <c r="S9" s="25"/>
    </row>
    <row r="10" spans="1:19" s="23" customFormat="1" ht="17.45" customHeight="1" x14ac:dyDescent="0.25">
      <c r="A10" s="23">
        <v>1770690695</v>
      </c>
      <c r="B10" s="30" t="s">
        <v>37</v>
      </c>
      <c r="C10" s="23" t="s">
        <v>1465</v>
      </c>
      <c r="D10" s="27">
        <v>4308.33</v>
      </c>
      <c r="E10" s="27">
        <v>316.83999999999997</v>
      </c>
      <c r="F10" s="63">
        <v>0.123</v>
      </c>
      <c r="G10" s="64">
        <v>2.8268152000000001E-2</v>
      </c>
      <c r="H10" s="27">
        <v>53.990763704592865</v>
      </c>
      <c r="I10" s="78" t="s">
        <v>1222</v>
      </c>
      <c r="J10" s="62">
        <v>1.1556</v>
      </c>
      <c r="K10" s="24">
        <f t="shared" si="0"/>
        <v>5436.2849701549985</v>
      </c>
      <c r="L10" s="23" t="s">
        <v>1675</v>
      </c>
      <c r="M10" s="23" t="s">
        <v>1982</v>
      </c>
      <c r="N10" s="23" t="s">
        <v>1433</v>
      </c>
      <c r="O10" s="28">
        <v>0</v>
      </c>
      <c r="P10" s="29">
        <v>46296</v>
      </c>
      <c r="Q10" s="66"/>
      <c r="R10" s="24"/>
      <c r="S10" s="25"/>
    </row>
    <row r="11" spans="1:19" s="23" customFormat="1" ht="17.45" customHeight="1" x14ac:dyDescent="0.25">
      <c r="A11" s="23">
        <v>1073576740</v>
      </c>
      <c r="B11" s="30" t="s">
        <v>21</v>
      </c>
      <c r="C11" s="23" t="s">
        <v>1466</v>
      </c>
      <c r="D11" s="27">
        <v>4308.33</v>
      </c>
      <c r="E11" s="27">
        <v>316.83999999999997</v>
      </c>
      <c r="F11" s="63">
        <v>0.21299999999999999</v>
      </c>
      <c r="G11" s="64">
        <v>0.341731599</v>
      </c>
      <c r="H11" s="27">
        <v>58.183108499584243</v>
      </c>
      <c r="I11" s="78" t="s">
        <v>1222</v>
      </c>
      <c r="J11" s="62">
        <v>1.1556</v>
      </c>
      <c r="K11" s="24">
        <f t="shared" si="0"/>
        <v>6996.9273609071706</v>
      </c>
      <c r="L11" s="23" t="s">
        <v>1676</v>
      </c>
      <c r="M11" s="23" t="s">
        <v>1982</v>
      </c>
      <c r="N11" s="23" t="s">
        <v>1433</v>
      </c>
      <c r="O11" s="28">
        <v>0</v>
      </c>
      <c r="P11" s="29">
        <v>46296</v>
      </c>
      <c r="Q11" s="66"/>
      <c r="R11" s="24"/>
      <c r="S11" s="25"/>
    </row>
    <row r="12" spans="1:19" s="23" customFormat="1" ht="17.45" customHeight="1" x14ac:dyDescent="0.25">
      <c r="A12" s="23">
        <v>1093791170</v>
      </c>
      <c r="B12" s="30" t="s">
        <v>22</v>
      </c>
      <c r="C12" s="23" t="s">
        <v>1467</v>
      </c>
      <c r="D12" s="27">
        <v>4308.33</v>
      </c>
      <c r="E12" s="27">
        <v>316.83999999999997</v>
      </c>
      <c r="F12" s="63">
        <v>6.8000000000000005E-2</v>
      </c>
      <c r="G12" s="64">
        <v>0.11990036799999999</v>
      </c>
      <c r="H12" s="27">
        <v>50.232796812642903</v>
      </c>
      <c r="I12" s="78" t="s">
        <v>1222</v>
      </c>
      <c r="J12" s="62">
        <v>1.1556</v>
      </c>
      <c r="K12" s="24">
        <f t="shared" si="0"/>
        <v>5892.4948473090626</v>
      </c>
      <c r="L12" s="23" t="s">
        <v>1677</v>
      </c>
      <c r="M12" s="23" t="s">
        <v>1983</v>
      </c>
      <c r="N12" s="23" t="s">
        <v>1433</v>
      </c>
      <c r="O12" s="28">
        <v>0</v>
      </c>
      <c r="P12" s="29">
        <v>46296</v>
      </c>
      <c r="Q12" s="66"/>
      <c r="R12" s="24"/>
      <c r="S12" s="25"/>
    </row>
    <row r="13" spans="1:19" s="23" customFormat="1" ht="15.75" x14ac:dyDescent="0.25">
      <c r="A13" s="23">
        <v>1699726695</v>
      </c>
      <c r="B13" s="30" t="s">
        <v>34</v>
      </c>
      <c r="C13" s="23" t="s">
        <v>1247</v>
      </c>
      <c r="D13" s="27">
        <v>4308.33</v>
      </c>
      <c r="E13" s="27">
        <v>316.83999999999997</v>
      </c>
      <c r="F13" s="63">
        <v>0.105</v>
      </c>
      <c r="G13" s="64">
        <v>1.0978682999999999E-2</v>
      </c>
      <c r="H13" s="27">
        <v>45.670852109977744</v>
      </c>
      <c r="I13" s="78" t="s">
        <v>1219</v>
      </c>
      <c r="J13" s="62">
        <v>0.99980000000000002</v>
      </c>
      <c r="K13" s="24">
        <f t="shared" si="0"/>
        <v>4671.5986633715247</v>
      </c>
      <c r="L13" s="23" t="s">
        <v>1678</v>
      </c>
      <c r="M13" s="23" t="s">
        <v>1984</v>
      </c>
      <c r="N13" s="23" t="s">
        <v>2210</v>
      </c>
      <c r="O13" s="28">
        <v>0</v>
      </c>
      <c r="P13" s="29">
        <v>46296</v>
      </c>
      <c r="Q13" s="66"/>
      <c r="R13" s="24"/>
      <c r="S13" s="25"/>
    </row>
    <row r="14" spans="1:19" s="23" customFormat="1" ht="15.75" x14ac:dyDescent="0.25">
      <c r="A14" s="23">
        <v>1871543215</v>
      </c>
      <c r="B14" s="30" t="s">
        <v>38</v>
      </c>
      <c r="C14" s="23" t="s">
        <v>1468</v>
      </c>
      <c r="D14" s="27">
        <v>4308.33</v>
      </c>
      <c r="E14" s="27">
        <v>316.83999999999997</v>
      </c>
      <c r="F14" s="63">
        <v>0.13800000000000001</v>
      </c>
      <c r="G14" s="64">
        <v>0.30061417200000001</v>
      </c>
      <c r="H14" s="27">
        <v>109.15494813810186</v>
      </c>
      <c r="I14" s="78" t="s">
        <v>1222</v>
      </c>
      <c r="J14" s="62">
        <v>1.1556</v>
      </c>
      <c r="K14" s="24">
        <f t="shared" si="0"/>
        <v>6792.2157743123289</v>
      </c>
      <c r="L14" s="23" t="s">
        <v>1679</v>
      </c>
      <c r="M14" s="23" t="s">
        <v>1985</v>
      </c>
      <c r="N14" s="23" t="s">
        <v>1249</v>
      </c>
      <c r="O14" s="28">
        <v>0</v>
      </c>
      <c r="P14" s="29">
        <v>46296</v>
      </c>
      <c r="Q14" s="66"/>
      <c r="R14" s="24"/>
      <c r="S14" s="25"/>
    </row>
    <row r="15" spans="1:19" s="23" customFormat="1" ht="15.75" x14ac:dyDescent="0.25">
      <c r="A15" s="23">
        <v>1184654923</v>
      </c>
      <c r="B15" s="26" t="s">
        <v>24</v>
      </c>
      <c r="C15" s="23" t="s">
        <v>1250</v>
      </c>
      <c r="D15" s="27">
        <v>4308.33</v>
      </c>
      <c r="E15" s="27">
        <v>316.83999999999997</v>
      </c>
      <c r="F15" s="63">
        <v>6.3E-2</v>
      </c>
      <c r="G15" s="64">
        <v>4.1016006000000001E-2</v>
      </c>
      <c r="H15" s="27">
        <v>75.883266565744123</v>
      </c>
      <c r="I15" s="78" t="s">
        <v>1222</v>
      </c>
      <c r="J15" s="62">
        <v>1.1556</v>
      </c>
      <c r="K15" s="24">
        <f t="shared" si="0"/>
        <v>5499.7527892386042</v>
      </c>
      <c r="L15" s="23" t="s">
        <v>1680</v>
      </c>
      <c r="M15" s="23" t="s">
        <v>1986</v>
      </c>
      <c r="N15" s="23" t="s">
        <v>1249</v>
      </c>
      <c r="O15" s="28">
        <v>0</v>
      </c>
      <c r="P15" s="29">
        <v>46296</v>
      </c>
      <c r="Q15" s="66"/>
      <c r="R15" s="24"/>
      <c r="S15" s="25"/>
    </row>
    <row r="16" spans="1:19" s="23" customFormat="1" ht="15.75" x14ac:dyDescent="0.25">
      <c r="A16" s="23">
        <v>1568493922</v>
      </c>
      <c r="B16" s="26" t="s">
        <v>33</v>
      </c>
      <c r="C16" s="23" t="s">
        <v>1469</v>
      </c>
      <c r="D16" s="27">
        <v>4308.33</v>
      </c>
      <c r="E16" s="27">
        <v>316.83999999999997</v>
      </c>
      <c r="F16" s="63">
        <v>0.121</v>
      </c>
      <c r="G16" s="64">
        <v>0</v>
      </c>
      <c r="H16" s="27">
        <v>74.959946830115854</v>
      </c>
      <c r="I16" s="78" t="s">
        <v>1222</v>
      </c>
      <c r="J16" s="62">
        <v>1.1556</v>
      </c>
      <c r="K16" s="24">
        <f t="shared" si="0"/>
        <v>5295.5461479999994</v>
      </c>
      <c r="L16" s="23" t="s">
        <v>1681</v>
      </c>
      <c r="M16" s="23" t="s">
        <v>1987</v>
      </c>
      <c r="N16" s="23" t="s">
        <v>1249</v>
      </c>
      <c r="O16" s="28">
        <v>0</v>
      </c>
      <c r="P16" s="29">
        <v>46296</v>
      </c>
      <c r="Q16" s="66"/>
      <c r="R16" s="24"/>
      <c r="S16" s="25"/>
    </row>
    <row r="17" spans="1:19" s="23" customFormat="1" ht="15.75" x14ac:dyDescent="0.25">
      <c r="A17" s="23">
        <v>1760492714</v>
      </c>
      <c r="B17" s="30" t="s">
        <v>36</v>
      </c>
      <c r="C17" s="23" t="s">
        <v>1252</v>
      </c>
      <c r="D17" s="27">
        <v>4308.33</v>
      </c>
      <c r="E17" s="27">
        <v>316.83999999999997</v>
      </c>
      <c r="F17" s="63">
        <v>0.218</v>
      </c>
      <c r="G17" s="64">
        <v>6.0232405000000003E-2</v>
      </c>
      <c r="H17" s="27">
        <v>54.073530192455451</v>
      </c>
      <c r="I17" s="78" t="s">
        <v>1222</v>
      </c>
      <c r="J17" s="62">
        <v>1.1556</v>
      </c>
      <c r="K17" s="24">
        <f t="shared" si="0"/>
        <v>5595.4255930823265</v>
      </c>
      <c r="L17" s="23" t="s">
        <v>1682</v>
      </c>
      <c r="M17" s="23" t="s">
        <v>1988</v>
      </c>
      <c r="N17" s="23" t="s">
        <v>1428</v>
      </c>
      <c r="O17" s="28">
        <v>0</v>
      </c>
      <c r="P17" s="29">
        <v>46296</v>
      </c>
      <c r="Q17" s="66"/>
      <c r="R17" s="24"/>
      <c r="S17" s="25"/>
    </row>
    <row r="18" spans="1:19" s="23" customFormat="1" ht="15.75" x14ac:dyDescent="0.25">
      <c r="A18" s="23">
        <v>1144397134</v>
      </c>
      <c r="B18" s="30" t="s">
        <v>23</v>
      </c>
      <c r="C18" s="23" t="s">
        <v>1253</v>
      </c>
      <c r="D18" s="27">
        <v>4308.33</v>
      </c>
      <c r="E18" s="27">
        <v>316.83999999999997</v>
      </c>
      <c r="F18" s="63">
        <v>0.151</v>
      </c>
      <c r="G18" s="64">
        <v>2.2934869999999999E-3</v>
      </c>
      <c r="H18" s="27">
        <v>54.604068639790775</v>
      </c>
      <c r="I18" s="78" t="s">
        <v>1222</v>
      </c>
      <c r="J18" s="62">
        <v>1.1556</v>
      </c>
      <c r="K18" s="24">
        <f t="shared" si="0"/>
        <v>5306.9647458272584</v>
      </c>
      <c r="L18" s="23" t="s">
        <v>1683</v>
      </c>
      <c r="M18" s="23" t="s">
        <v>1989</v>
      </c>
      <c r="N18" s="23" t="s">
        <v>1428</v>
      </c>
      <c r="O18" s="28">
        <v>0</v>
      </c>
      <c r="P18" s="29">
        <v>46296</v>
      </c>
      <c r="Q18" s="66"/>
      <c r="R18" s="24"/>
      <c r="S18" s="25"/>
    </row>
    <row r="19" spans="1:19" s="23" customFormat="1" ht="15.75" x14ac:dyDescent="0.25">
      <c r="A19" s="23">
        <v>1477531580</v>
      </c>
      <c r="B19" s="26" t="s">
        <v>30</v>
      </c>
      <c r="C19" s="23" t="s">
        <v>1470</v>
      </c>
      <c r="D19" s="27">
        <v>4308.33</v>
      </c>
      <c r="E19" s="27">
        <v>316.83999999999997</v>
      </c>
      <c r="F19" s="63">
        <v>0.14099999999999999</v>
      </c>
      <c r="G19" s="64">
        <v>0.26337586200000002</v>
      </c>
      <c r="H19" s="27">
        <v>53.210762483623562</v>
      </c>
      <c r="I19" s="78" t="s">
        <v>1222</v>
      </c>
      <c r="J19" s="62">
        <v>1.1556</v>
      </c>
      <c r="K19" s="24">
        <f t="shared" si="0"/>
        <v>6606.8171713741986</v>
      </c>
      <c r="L19" s="23" t="s">
        <v>1684</v>
      </c>
      <c r="M19" s="23" t="s">
        <v>1990</v>
      </c>
      <c r="N19" s="23" t="s">
        <v>1428</v>
      </c>
      <c r="O19" s="28">
        <v>0</v>
      </c>
      <c r="P19" s="29">
        <v>46296</v>
      </c>
      <c r="Q19" s="66"/>
      <c r="R19" s="24"/>
      <c r="S19" s="25"/>
    </row>
    <row r="20" spans="1:19" s="23" customFormat="1" ht="15.75" x14ac:dyDescent="0.25">
      <c r="A20" s="23">
        <v>1417946021</v>
      </c>
      <c r="B20" s="26" t="s">
        <v>27</v>
      </c>
      <c r="C20" s="23" t="s">
        <v>1254</v>
      </c>
      <c r="D20" s="27">
        <v>4308.33</v>
      </c>
      <c r="E20" s="27">
        <v>316.83999999999997</v>
      </c>
      <c r="F20" s="63">
        <v>0.152</v>
      </c>
      <c r="G20" s="64">
        <v>0.13664749100000001</v>
      </c>
      <c r="H20" s="27">
        <v>69.075465501004629</v>
      </c>
      <c r="I20" s="78" t="s">
        <v>1222</v>
      </c>
      <c r="J20" s="62">
        <v>1.1556</v>
      </c>
      <c r="K20" s="24">
        <f t="shared" si="0"/>
        <v>5975.8738515504738</v>
      </c>
      <c r="L20" s="23" t="s">
        <v>1685</v>
      </c>
      <c r="M20" s="23" t="s">
        <v>1991</v>
      </c>
      <c r="N20" s="23" t="s">
        <v>1428</v>
      </c>
      <c r="O20" s="28">
        <v>0</v>
      </c>
      <c r="P20" s="29">
        <v>46296</v>
      </c>
      <c r="Q20" s="66"/>
      <c r="R20" s="24"/>
      <c r="S20" s="25"/>
    </row>
    <row r="21" spans="1:19" s="23" customFormat="1" ht="15.75" x14ac:dyDescent="0.25">
      <c r="A21" s="23">
        <v>1396790200</v>
      </c>
      <c r="B21" s="26" t="s">
        <v>26</v>
      </c>
      <c r="C21" s="23" t="s">
        <v>1255</v>
      </c>
      <c r="D21" s="27">
        <v>4308.33</v>
      </c>
      <c r="E21" s="27">
        <v>316.83999999999997</v>
      </c>
      <c r="F21" s="63">
        <v>6.2E-2</v>
      </c>
      <c r="G21" s="64">
        <v>5.9360268000000001E-2</v>
      </c>
      <c r="H21" s="27">
        <v>55.084107495764755</v>
      </c>
      <c r="I21" s="78" t="s">
        <v>1222</v>
      </c>
      <c r="J21" s="62">
        <v>1.1556</v>
      </c>
      <c r="K21" s="24">
        <f t="shared" si="0"/>
        <v>5591.0834792385285</v>
      </c>
      <c r="L21" s="23" t="s">
        <v>1686</v>
      </c>
      <c r="M21" s="23" t="s">
        <v>1992</v>
      </c>
      <c r="N21" s="23" t="s">
        <v>1428</v>
      </c>
      <c r="O21" s="28">
        <v>0</v>
      </c>
      <c r="P21" s="29">
        <v>46296</v>
      </c>
      <c r="Q21" s="66"/>
      <c r="R21" s="24"/>
      <c r="S21" s="25"/>
    </row>
    <row r="22" spans="1:19" s="23" customFormat="1" ht="15.75" x14ac:dyDescent="0.25">
      <c r="A22" s="23">
        <v>1467517235</v>
      </c>
      <c r="B22" s="26" t="s">
        <v>29</v>
      </c>
      <c r="C22" s="23" t="s">
        <v>1471</v>
      </c>
      <c r="D22" s="27">
        <v>4308.33</v>
      </c>
      <c r="E22" s="27">
        <v>316.83999999999997</v>
      </c>
      <c r="F22" s="63">
        <v>0.25700000000000001</v>
      </c>
      <c r="G22" s="64">
        <v>0</v>
      </c>
      <c r="H22" s="27">
        <v>56.691615391114262</v>
      </c>
      <c r="I22" s="78" t="s">
        <v>1222</v>
      </c>
      <c r="J22" s="62">
        <v>1.1556</v>
      </c>
      <c r="K22" s="24">
        <f t="shared" si="0"/>
        <v>5295.5461479999994</v>
      </c>
      <c r="L22" s="23" t="s">
        <v>1687</v>
      </c>
      <c r="M22" s="23" t="s">
        <v>1993</v>
      </c>
      <c r="N22" s="23" t="s">
        <v>1257</v>
      </c>
      <c r="O22" s="28">
        <v>0</v>
      </c>
      <c r="P22" s="29">
        <v>46296</v>
      </c>
      <c r="Q22" s="66"/>
      <c r="R22" s="24"/>
      <c r="S22" s="25"/>
    </row>
    <row r="23" spans="1:19" s="23" customFormat="1" ht="15.75" x14ac:dyDescent="0.25">
      <c r="A23" s="23">
        <v>1912939703</v>
      </c>
      <c r="B23" s="26" t="s">
        <v>1451</v>
      </c>
      <c r="C23" s="23" t="s">
        <v>1475</v>
      </c>
      <c r="D23" s="27">
        <v>4308.33</v>
      </c>
      <c r="E23" s="27">
        <v>316.83999999999997</v>
      </c>
      <c r="F23" s="63">
        <v>0.223</v>
      </c>
      <c r="G23" s="64">
        <v>0</v>
      </c>
      <c r="H23" s="27">
        <v>0</v>
      </c>
      <c r="I23" s="78">
        <v>2</v>
      </c>
      <c r="J23" s="62">
        <v>0.99980000000000002</v>
      </c>
      <c r="K23" s="24">
        <f t="shared" si="0"/>
        <v>4624.3083340000003</v>
      </c>
      <c r="L23" s="23" t="s">
        <v>1692</v>
      </c>
      <c r="M23" s="23" t="s">
        <v>1995</v>
      </c>
      <c r="N23" s="23" t="s">
        <v>1434</v>
      </c>
      <c r="O23" s="28">
        <v>0</v>
      </c>
      <c r="P23" s="29">
        <v>46296</v>
      </c>
      <c r="Q23" s="66"/>
      <c r="R23" s="24"/>
      <c r="S23" s="25"/>
    </row>
    <row r="24" spans="1:19" s="23" customFormat="1" ht="15.75" x14ac:dyDescent="0.25">
      <c r="A24" s="23">
        <v>1427145176</v>
      </c>
      <c r="B24" s="26" t="s">
        <v>28</v>
      </c>
      <c r="C24" s="23" t="s">
        <v>1473</v>
      </c>
      <c r="D24" s="27">
        <v>4308.33</v>
      </c>
      <c r="E24" s="27">
        <v>316.83999999999997</v>
      </c>
      <c r="F24" s="63">
        <v>0.22900000000000001</v>
      </c>
      <c r="G24" s="64">
        <v>0.27750782699999998</v>
      </c>
      <c r="H24" s="27">
        <v>61.8383648451318</v>
      </c>
      <c r="I24" s="78" t="s">
        <v>1222</v>
      </c>
      <c r="J24" s="62">
        <v>1.1556</v>
      </c>
      <c r="K24" s="24">
        <f t="shared" si="0"/>
        <v>6677.17607240302</v>
      </c>
      <c r="L24" s="23" t="s">
        <v>1689</v>
      </c>
      <c r="M24" s="23" t="s">
        <v>1995</v>
      </c>
      <c r="N24" s="23" t="s">
        <v>1434</v>
      </c>
      <c r="O24" s="28">
        <v>0</v>
      </c>
      <c r="P24" s="29">
        <v>46296</v>
      </c>
      <c r="Q24" s="66"/>
      <c r="R24" s="24"/>
      <c r="S24" s="25"/>
    </row>
    <row r="25" spans="1:19" s="23" customFormat="1" ht="15.75" x14ac:dyDescent="0.25">
      <c r="A25" s="23">
        <v>1366492977</v>
      </c>
      <c r="B25" s="26" t="s">
        <v>25</v>
      </c>
      <c r="C25" s="23" t="s">
        <v>1258</v>
      </c>
      <c r="D25" s="27">
        <v>4308.33</v>
      </c>
      <c r="E25" s="27">
        <v>316.83999999999997</v>
      </c>
      <c r="F25" s="63">
        <v>0.26600000000000001</v>
      </c>
      <c r="G25" s="64">
        <v>9.7351980000000005E-3</v>
      </c>
      <c r="H25" s="27">
        <v>58.219670196858189</v>
      </c>
      <c r="I25" s="78" t="s">
        <v>1222</v>
      </c>
      <c r="J25" s="62">
        <v>1.1556</v>
      </c>
      <c r="K25" s="24">
        <f t="shared" si="0"/>
        <v>5344.014838134598</v>
      </c>
      <c r="L25" s="23" t="s">
        <v>1690</v>
      </c>
      <c r="M25" s="23" t="s">
        <v>1995</v>
      </c>
      <c r="N25" s="23" t="s">
        <v>1434</v>
      </c>
      <c r="O25" s="28">
        <v>0</v>
      </c>
      <c r="P25" s="29">
        <v>46296</v>
      </c>
      <c r="Q25" s="66"/>
      <c r="R25" s="24"/>
      <c r="S25" s="25"/>
    </row>
    <row r="26" spans="1:19" s="23" customFormat="1" ht="15.75" x14ac:dyDescent="0.25">
      <c r="A26" s="23">
        <v>1548378235</v>
      </c>
      <c r="B26" s="26" t="s">
        <v>31</v>
      </c>
      <c r="C26" s="23" t="s">
        <v>1474</v>
      </c>
      <c r="D26" s="27">
        <v>4308.33</v>
      </c>
      <c r="E26" s="27">
        <v>316.83999999999997</v>
      </c>
      <c r="F26" s="63">
        <v>0.22800000000000001</v>
      </c>
      <c r="G26" s="64">
        <v>0.242645586</v>
      </c>
      <c r="H26" s="27">
        <v>58.905397809417146</v>
      </c>
      <c r="I26" s="78" t="s">
        <v>1222</v>
      </c>
      <c r="J26" s="62">
        <v>1.1556</v>
      </c>
      <c r="K26" s="24">
        <f t="shared" si="0"/>
        <v>6503.6072188032631</v>
      </c>
      <c r="L26" s="23" t="s">
        <v>1691</v>
      </c>
      <c r="M26" s="23" t="s">
        <v>1995</v>
      </c>
      <c r="N26" s="23" t="s">
        <v>1434</v>
      </c>
      <c r="O26" s="28">
        <v>0</v>
      </c>
      <c r="P26" s="29">
        <v>46296</v>
      </c>
      <c r="Q26" s="66"/>
      <c r="R26" s="24"/>
      <c r="S26" s="25"/>
    </row>
    <row r="27" spans="1:19" s="23" customFormat="1" ht="15.75" x14ac:dyDescent="0.25">
      <c r="A27" s="23">
        <v>1184709057</v>
      </c>
      <c r="B27" s="26" t="s">
        <v>1000</v>
      </c>
      <c r="C27" s="23" t="s">
        <v>1476</v>
      </c>
      <c r="D27" s="27">
        <v>4308.33</v>
      </c>
      <c r="E27" s="27">
        <v>316.83999999999997</v>
      </c>
      <c r="F27" s="63">
        <v>0.114</v>
      </c>
      <c r="G27" s="64">
        <v>6.2690643000000004E-2</v>
      </c>
      <c r="H27" s="27">
        <v>49.335531124842973</v>
      </c>
      <c r="I27" s="78" t="s">
        <v>1222</v>
      </c>
      <c r="J27" s="62">
        <v>1.1556</v>
      </c>
      <c r="K27" s="24">
        <f t="shared" si="0"/>
        <v>5607.6644377261728</v>
      </c>
      <c r="L27" s="23" t="s">
        <v>1693</v>
      </c>
      <c r="M27" s="23" t="s">
        <v>1996</v>
      </c>
      <c r="N27" s="23" t="s">
        <v>1263</v>
      </c>
      <c r="O27" s="28">
        <v>0</v>
      </c>
      <c r="P27" s="29">
        <v>46296</v>
      </c>
      <c r="Q27" s="66"/>
      <c r="R27" s="24"/>
      <c r="S27" s="25"/>
    </row>
    <row r="28" spans="1:19" s="23" customFormat="1" ht="15.75" x14ac:dyDescent="0.25">
      <c r="A28" s="23">
        <v>1306938071</v>
      </c>
      <c r="B28" s="26" t="s">
        <v>1032</v>
      </c>
      <c r="C28" s="23" t="s">
        <v>1259</v>
      </c>
      <c r="D28" s="27">
        <v>4308.33</v>
      </c>
      <c r="E28" s="27">
        <v>316.83999999999997</v>
      </c>
      <c r="F28" s="63">
        <v>0.13</v>
      </c>
      <c r="G28" s="64">
        <v>2.5506241999999998E-2</v>
      </c>
      <c r="H28" s="27">
        <v>49.758510908824505</v>
      </c>
      <c r="I28" s="78" t="s">
        <v>1222</v>
      </c>
      <c r="J28" s="62">
        <v>1.1556</v>
      </c>
      <c r="K28" s="24">
        <f t="shared" si="0"/>
        <v>5422.5342318577759</v>
      </c>
      <c r="L28" s="23" t="s">
        <v>1694</v>
      </c>
      <c r="M28" s="23" t="s">
        <v>1996</v>
      </c>
      <c r="N28" s="23" t="s">
        <v>1263</v>
      </c>
      <c r="O28" s="28">
        <v>0</v>
      </c>
      <c r="P28" s="29">
        <v>46296</v>
      </c>
      <c r="Q28" s="66"/>
      <c r="R28" s="24"/>
      <c r="S28" s="25"/>
    </row>
    <row r="29" spans="1:19" s="23" customFormat="1" ht="15.75" x14ac:dyDescent="0.25">
      <c r="A29" s="23">
        <v>1558302570</v>
      </c>
      <c r="B29" s="26" t="s">
        <v>1105</v>
      </c>
      <c r="C29" s="23" t="s">
        <v>1261</v>
      </c>
      <c r="D29" s="27">
        <v>4308.33</v>
      </c>
      <c r="E29" s="27">
        <v>316.83999999999997</v>
      </c>
      <c r="F29" s="63">
        <v>0.20300000000000001</v>
      </c>
      <c r="G29" s="64">
        <v>1.9208416999999998E-2</v>
      </c>
      <c r="H29" s="27">
        <v>47.446405395924707</v>
      </c>
      <c r="I29" s="78" t="s">
        <v>1221</v>
      </c>
      <c r="J29" s="62">
        <v>1.0061</v>
      </c>
      <c r="K29" s="24">
        <f t="shared" si="0"/>
        <v>4734.7118250288131</v>
      </c>
      <c r="L29" s="23" t="s">
        <v>1695</v>
      </c>
      <c r="M29" s="23" t="s">
        <v>1997</v>
      </c>
      <c r="N29" s="23" t="s">
        <v>1263</v>
      </c>
      <c r="O29" s="28">
        <v>0</v>
      </c>
      <c r="P29" s="29">
        <v>46296</v>
      </c>
      <c r="Q29" s="66"/>
      <c r="R29" s="24"/>
      <c r="S29" s="25"/>
    </row>
    <row r="30" spans="1:19" s="23" customFormat="1" ht="15.75" x14ac:dyDescent="0.25">
      <c r="A30" s="23">
        <v>1295702728</v>
      </c>
      <c r="B30" s="26" t="s">
        <v>1027</v>
      </c>
      <c r="C30" s="23" t="s">
        <v>1477</v>
      </c>
      <c r="D30" s="27">
        <v>4308.33</v>
      </c>
      <c r="E30" s="27">
        <v>316.83999999999997</v>
      </c>
      <c r="F30" s="63">
        <v>0.189</v>
      </c>
      <c r="G30" s="64">
        <v>0</v>
      </c>
      <c r="H30" s="27">
        <v>62.883559320672752</v>
      </c>
      <c r="I30" s="78" t="s">
        <v>1222</v>
      </c>
      <c r="J30" s="62">
        <v>1.1556</v>
      </c>
      <c r="K30" s="24">
        <f t="shared" si="0"/>
        <v>5295.5461479999994</v>
      </c>
      <c r="L30" s="23" t="s">
        <v>1696</v>
      </c>
      <c r="M30" s="23" t="s">
        <v>1998</v>
      </c>
      <c r="N30" s="23" t="s">
        <v>1263</v>
      </c>
      <c r="O30" s="28">
        <v>0</v>
      </c>
      <c r="P30" s="29">
        <v>46296</v>
      </c>
      <c r="Q30" s="66"/>
      <c r="R30" s="24"/>
      <c r="S30" s="25"/>
    </row>
    <row r="31" spans="1:19" s="23" customFormat="1" ht="15.75" x14ac:dyDescent="0.25">
      <c r="A31" s="23">
        <v>1720078041</v>
      </c>
      <c r="B31" s="26" t="s">
        <v>1148</v>
      </c>
      <c r="C31" s="23" t="s">
        <v>1478</v>
      </c>
      <c r="D31" s="27">
        <v>4308.33</v>
      </c>
      <c r="E31" s="27">
        <v>316.83999999999997</v>
      </c>
      <c r="F31" s="63">
        <v>0.16</v>
      </c>
      <c r="G31" s="64">
        <v>0</v>
      </c>
      <c r="H31" s="27">
        <v>49.141197811175822</v>
      </c>
      <c r="I31" s="78" t="s">
        <v>1222</v>
      </c>
      <c r="J31" s="62">
        <v>1.1556</v>
      </c>
      <c r="K31" s="24">
        <f t="shared" si="0"/>
        <v>5295.5461479999994</v>
      </c>
      <c r="L31" s="23" t="s">
        <v>1697</v>
      </c>
      <c r="M31" s="23" t="s">
        <v>1999</v>
      </c>
      <c r="N31" s="23" t="s">
        <v>1263</v>
      </c>
      <c r="O31" s="28">
        <v>0</v>
      </c>
      <c r="P31" s="29">
        <v>46296</v>
      </c>
      <c r="Q31" s="66"/>
      <c r="R31" s="24"/>
      <c r="S31" s="25"/>
    </row>
    <row r="32" spans="1:19" s="23" customFormat="1" ht="15.75" x14ac:dyDescent="0.25">
      <c r="A32" s="23">
        <v>1053424648</v>
      </c>
      <c r="B32" s="26" t="s">
        <v>965</v>
      </c>
      <c r="C32" s="23" t="s">
        <v>1262</v>
      </c>
      <c r="D32" s="27">
        <v>4308.33</v>
      </c>
      <c r="E32" s="27">
        <v>316.83999999999997</v>
      </c>
      <c r="F32" s="63">
        <v>0.23300000000000001</v>
      </c>
      <c r="G32" s="64">
        <v>0</v>
      </c>
      <c r="H32" s="27">
        <v>40.312616056551619</v>
      </c>
      <c r="I32" s="78" t="s">
        <v>1224</v>
      </c>
      <c r="J32" s="62">
        <v>0.95650000000000002</v>
      </c>
      <c r="K32" s="24">
        <f t="shared" si="0"/>
        <v>4437.7576450000006</v>
      </c>
      <c r="L32" s="23" t="s">
        <v>1698</v>
      </c>
      <c r="M32" s="23" t="s">
        <v>2000</v>
      </c>
      <c r="N32" s="23" t="s">
        <v>1263</v>
      </c>
      <c r="O32" s="28">
        <v>0</v>
      </c>
      <c r="P32" s="29">
        <v>46296</v>
      </c>
      <c r="Q32" s="66"/>
      <c r="R32" s="24"/>
      <c r="S32" s="25"/>
    </row>
    <row r="33" spans="1:19" s="23" customFormat="1" ht="15.75" x14ac:dyDescent="0.25">
      <c r="A33" s="23">
        <v>1285662239</v>
      </c>
      <c r="B33" s="26" t="s">
        <v>1022</v>
      </c>
      <c r="C33" s="23" t="s">
        <v>1479</v>
      </c>
      <c r="D33" s="27">
        <v>4308.33</v>
      </c>
      <c r="E33" s="27">
        <v>316.83999999999997</v>
      </c>
      <c r="F33" s="63">
        <v>0.191</v>
      </c>
      <c r="G33" s="64">
        <v>6.3099739000000002E-2</v>
      </c>
      <c r="H33" s="27">
        <v>52.046553795377086</v>
      </c>
      <c r="I33" s="78" t="s">
        <v>1222</v>
      </c>
      <c r="J33" s="62">
        <v>1.1556</v>
      </c>
      <c r="K33" s="24">
        <f t="shared" si="0"/>
        <v>5609.7012064964956</v>
      </c>
      <c r="L33" s="23" t="s">
        <v>1699</v>
      </c>
      <c r="M33" s="23" t="s">
        <v>2001</v>
      </c>
      <c r="N33" s="23" t="s">
        <v>1263</v>
      </c>
      <c r="O33" s="28">
        <v>0</v>
      </c>
      <c r="P33" s="29">
        <v>46296</v>
      </c>
      <c r="Q33" s="66"/>
      <c r="R33" s="24"/>
      <c r="S33" s="25"/>
    </row>
    <row r="34" spans="1:19" s="23" customFormat="1" ht="15.75" x14ac:dyDescent="0.25">
      <c r="A34" s="23">
        <v>1649367269</v>
      </c>
      <c r="B34" s="26" t="s">
        <v>1134</v>
      </c>
      <c r="C34" s="23" t="s">
        <v>1480</v>
      </c>
      <c r="D34" s="27">
        <v>4308.33</v>
      </c>
      <c r="E34" s="27">
        <v>316.83999999999997</v>
      </c>
      <c r="F34" s="63">
        <v>0.191</v>
      </c>
      <c r="G34" s="64">
        <v>0</v>
      </c>
      <c r="H34" s="27">
        <v>48.098814823333697</v>
      </c>
      <c r="I34" s="78" t="s">
        <v>1222</v>
      </c>
      <c r="J34" s="62">
        <v>1.1556</v>
      </c>
      <c r="K34" s="24">
        <f t="shared" si="0"/>
        <v>5295.5461479999994</v>
      </c>
      <c r="L34" s="23" t="s">
        <v>1700</v>
      </c>
      <c r="M34" s="23" t="s">
        <v>2002</v>
      </c>
      <c r="N34" s="23" t="s">
        <v>1263</v>
      </c>
      <c r="O34" s="28">
        <v>0</v>
      </c>
      <c r="P34" s="29">
        <v>46296</v>
      </c>
      <c r="Q34" s="66"/>
      <c r="R34" s="24"/>
      <c r="S34" s="25"/>
    </row>
    <row r="35" spans="1:19" s="23" customFormat="1" ht="15.75" x14ac:dyDescent="0.25">
      <c r="A35" s="23">
        <v>1740772268</v>
      </c>
      <c r="B35" s="26" t="s">
        <v>1232</v>
      </c>
      <c r="C35" s="23" t="s">
        <v>1669</v>
      </c>
      <c r="D35" s="27">
        <v>4308.33</v>
      </c>
      <c r="E35" s="27">
        <v>316.83999999999997</v>
      </c>
      <c r="F35" s="63">
        <v>0.125</v>
      </c>
      <c r="G35" s="64">
        <v>0</v>
      </c>
      <c r="H35" s="27">
        <v>48.87855998149675</v>
      </c>
      <c r="I35" s="78" t="s">
        <v>1222</v>
      </c>
      <c r="J35" s="62">
        <v>1.1556</v>
      </c>
      <c r="K35" s="24">
        <f t="shared" si="0"/>
        <v>5295.5461479999994</v>
      </c>
      <c r="L35" s="23" t="s">
        <v>2205</v>
      </c>
      <c r="M35" s="23" t="s">
        <v>2013</v>
      </c>
      <c r="N35" s="23" t="s">
        <v>1263</v>
      </c>
      <c r="O35" s="28">
        <v>0</v>
      </c>
      <c r="P35" s="29">
        <v>46296</v>
      </c>
      <c r="Q35" s="66"/>
      <c r="R35" s="24"/>
      <c r="S35" s="25"/>
    </row>
    <row r="36" spans="1:19" s="23" customFormat="1" ht="15.75" x14ac:dyDescent="0.25">
      <c r="A36" s="23">
        <v>1063426823</v>
      </c>
      <c r="B36" s="26" t="s">
        <v>968</v>
      </c>
      <c r="C36" s="23" t="s">
        <v>1481</v>
      </c>
      <c r="D36" s="27">
        <v>4308.33</v>
      </c>
      <c r="E36" s="27">
        <v>316.83999999999997</v>
      </c>
      <c r="F36" s="63">
        <v>0.191</v>
      </c>
      <c r="G36" s="64">
        <v>0</v>
      </c>
      <c r="H36" s="27">
        <v>47.162903032438777</v>
      </c>
      <c r="I36" s="78" t="s">
        <v>1219</v>
      </c>
      <c r="J36" s="62">
        <v>0.99980000000000002</v>
      </c>
      <c r="K36" s="24">
        <f t="shared" si="0"/>
        <v>4624.3083340000003</v>
      </c>
      <c r="L36" s="23" t="s">
        <v>1701</v>
      </c>
      <c r="M36" s="23" t="s">
        <v>2003</v>
      </c>
      <c r="N36" s="23" t="s">
        <v>1263</v>
      </c>
      <c r="O36" s="28">
        <v>0</v>
      </c>
      <c r="P36" s="29">
        <v>46296</v>
      </c>
      <c r="Q36" s="66"/>
      <c r="R36" s="24"/>
      <c r="S36" s="25"/>
    </row>
    <row r="37" spans="1:19" s="23" customFormat="1" ht="15.75" x14ac:dyDescent="0.25">
      <c r="A37" s="23">
        <v>1700978558</v>
      </c>
      <c r="B37" s="26" t="s">
        <v>1144</v>
      </c>
      <c r="C37" s="23" t="s">
        <v>1482</v>
      </c>
      <c r="D37" s="27">
        <v>4308.33</v>
      </c>
      <c r="E37" s="27">
        <v>316.83999999999997</v>
      </c>
      <c r="F37" s="63">
        <v>0.21299999999999999</v>
      </c>
      <c r="G37" s="64">
        <v>0</v>
      </c>
      <c r="H37" s="27">
        <v>48.706208962108349</v>
      </c>
      <c r="I37" s="78" t="s">
        <v>1222</v>
      </c>
      <c r="J37" s="62">
        <v>1.1556</v>
      </c>
      <c r="K37" s="24">
        <f t="shared" si="0"/>
        <v>5295.5461479999994</v>
      </c>
      <c r="L37" s="23" t="s">
        <v>1702</v>
      </c>
      <c r="M37" s="23" t="s">
        <v>2004</v>
      </c>
      <c r="N37" s="23" t="s">
        <v>1263</v>
      </c>
      <c r="O37" s="28">
        <v>0</v>
      </c>
      <c r="P37" s="29">
        <v>46296</v>
      </c>
      <c r="Q37" s="66"/>
      <c r="R37" s="24"/>
      <c r="S37" s="25"/>
    </row>
    <row r="38" spans="1:19" s="23" customFormat="1" ht="15.75" x14ac:dyDescent="0.25">
      <c r="A38" s="23">
        <v>1376571323</v>
      </c>
      <c r="B38" s="26" t="s">
        <v>1053</v>
      </c>
      <c r="C38" s="23" t="s">
        <v>1264</v>
      </c>
      <c r="D38" s="27">
        <v>4308.33</v>
      </c>
      <c r="E38" s="27">
        <v>316.83999999999997</v>
      </c>
      <c r="F38" s="63">
        <v>0.19</v>
      </c>
      <c r="G38" s="64">
        <v>0.23126371700000001</v>
      </c>
      <c r="H38" s="27">
        <v>51.431840702136363</v>
      </c>
      <c r="I38" s="78" t="s">
        <v>1222</v>
      </c>
      <c r="J38" s="62">
        <v>1.1556</v>
      </c>
      <c r="K38" s="24">
        <f t="shared" si="0"/>
        <v>6446.9402376372318</v>
      </c>
      <c r="L38" s="23" t="s">
        <v>1703</v>
      </c>
      <c r="M38" s="23" t="s">
        <v>2005</v>
      </c>
      <c r="N38" s="23" t="s">
        <v>1263</v>
      </c>
      <c r="O38" s="28">
        <v>0</v>
      </c>
      <c r="P38" s="29">
        <v>46296</v>
      </c>
      <c r="Q38" s="66"/>
      <c r="R38" s="24"/>
      <c r="S38" s="25"/>
    </row>
    <row r="39" spans="1:19" s="23" customFormat="1" ht="15.75" x14ac:dyDescent="0.25">
      <c r="A39" s="23">
        <v>1245294826</v>
      </c>
      <c r="B39" s="26" t="s">
        <v>1014</v>
      </c>
      <c r="C39" s="23" t="s">
        <v>1265</v>
      </c>
      <c r="D39" s="27">
        <v>4308.33</v>
      </c>
      <c r="E39" s="27">
        <v>316.83999999999997</v>
      </c>
      <c r="F39" s="63">
        <v>0.151</v>
      </c>
      <c r="G39" s="64">
        <v>4.8624564000000002E-2</v>
      </c>
      <c r="H39" s="27">
        <v>54.105050478152329</v>
      </c>
      <c r="I39" s="78" t="s">
        <v>1222</v>
      </c>
      <c r="J39" s="62">
        <v>1.1556</v>
      </c>
      <c r="K39" s="24">
        <f t="shared" si="0"/>
        <v>5537.6335637306202</v>
      </c>
      <c r="L39" s="23" t="s">
        <v>1704</v>
      </c>
      <c r="M39" s="23" t="s">
        <v>2006</v>
      </c>
      <c r="N39" s="23" t="s">
        <v>1263</v>
      </c>
      <c r="O39" s="28">
        <v>0</v>
      </c>
      <c r="P39" s="29">
        <v>46296</v>
      </c>
      <c r="Q39" s="66"/>
      <c r="R39" s="24"/>
      <c r="S39" s="25"/>
    </row>
    <row r="40" spans="1:19" s="23" customFormat="1" ht="15.75" x14ac:dyDescent="0.25">
      <c r="A40" s="23">
        <v>1457448037</v>
      </c>
      <c r="B40" s="26" t="s">
        <v>1078</v>
      </c>
      <c r="C40" s="23" t="s">
        <v>1260</v>
      </c>
      <c r="D40" s="27">
        <v>4308.33</v>
      </c>
      <c r="E40" s="27">
        <v>316.83999999999997</v>
      </c>
      <c r="F40" s="63">
        <v>0.13700000000000001</v>
      </c>
      <c r="G40" s="64">
        <v>0</v>
      </c>
      <c r="H40" s="27">
        <v>40.667082494622733</v>
      </c>
      <c r="I40" s="78" t="s">
        <v>1224</v>
      </c>
      <c r="J40" s="62">
        <v>0.95650000000000002</v>
      </c>
      <c r="K40" s="24">
        <f t="shared" si="0"/>
        <v>4437.7576450000006</v>
      </c>
      <c r="L40" s="23" t="s">
        <v>1705</v>
      </c>
      <c r="M40" s="23" t="s">
        <v>2007</v>
      </c>
      <c r="N40" s="23" t="s">
        <v>1263</v>
      </c>
      <c r="O40" s="28">
        <v>0</v>
      </c>
      <c r="P40" s="29">
        <v>46296</v>
      </c>
      <c r="Q40" s="66"/>
      <c r="R40" s="24"/>
      <c r="S40" s="25"/>
    </row>
    <row r="41" spans="1:19" s="23" customFormat="1" ht="15.75" x14ac:dyDescent="0.25">
      <c r="A41" s="23">
        <v>1083692594</v>
      </c>
      <c r="B41" s="26" t="s">
        <v>977</v>
      </c>
      <c r="C41" s="23" t="s">
        <v>1483</v>
      </c>
      <c r="D41" s="27">
        <v>4308.33</v>
      </c>
      <c r="E41" s="27">
        <v>316.83999999999997</v>
      </c>
      <c r="F41" s="63">
        <v>0.185</v>
      </c>
      <c r="G41" s="64">
        <v>0.13284405199999999</v>
      </c>
      <c r="H41" s="27">
        <v>46.564481366199487</v>
      </c>
      <c r="I41" s="78" t="s">
        <v>1219</v>
      </c>
      <c r="J41" s="62">
        <v>0.99980000000000002</v>
      </c>
      <c r="K41" s="24">
        <f t="shared" si="0"/>
        <v>5196.5298813502504</v>
      </c>
      <c r="L41" s="23" t="s">
        <v>1706</v>
      </c>
      <c r="M41" s="23" t="s">
        <v>2008</v>
      </c>
      <c r="N41" s="23" t="s">
        <v>1263</v>
      </c>
      <c r="O41" s="28">
        <v>0</v>
      </c>
      <c r="P41" s="29">
        <v>46296</v>
      </c>
      <c r="Q41" s="66"/>
      <c r="R41" s="24"/>
      <c r="S41" s="25"/>
    </row>
    <row r="42" spans="1:19" s="23" customFormat="1" ht="15.75" x14ac:dyDescent="0.25">
      <c r="A42" s="23">
        <v>1679678486</v>
      </c>
      <c r="B42" s="26" t="s">
        <v>1140</v>
      </c>
      <c r="C42" s="23" t="s">
        <v>1484</v>
      </c>
      <c r="D42" s="27">
        <v>4308.33</v>
      </c>
      <c r="E42" s="27">
        <v>316.83999999999997</v>
      </c>
      <c r="F42" s="63">
        <v>0.223</v>
      </c>
      <c r="G42" s="64">
        <v>0</v>
      </c>
      <c r="H42" s="27">
        <v>56.299570105272586</v>
      </c>
      <c r="I42" s="78" t="s">
        <v>1222</v>
      </c>
      <c r="J42" s="62">
        <v>1.1556</v>
      </c>
      <c r="K42" s="24">
        <f t="shared" si="0"/>
        <v>5295.5461479999994</v>
      </c>
      <c r="L42" s="23" t="s">
        <v>1707</v>
      </c>
      <c r="M42" s="23" t="s">
        <v>2009</v>
      </c>
      <c r="N42" s="23" t="s">
        <v>1263</v>
      </c>
      <c r="O42" s="28">
        <v>0</v>
      </c>
      <c r="P42" s="29">
        <v>46296</v>
      </c>
      <c r="Q42" s="66"/>
      <c r="R42" s="24"/>
      <c r="S42" s="25"/>
    </row>
    <row r="43" spans="1:19" s="23" customFormat="1" ht="15.75" x14ac:dyDescent="0.25">
      <c r="A43" s="23">
        <v>1053321919</v>
      </c>
      <c r="B43" s="26" t="s">
        <v>960</v>
      </c>
      <c r="C43" s="23" t="s">
        <v>1267</v>
      </c>
      <c r="D43" s="27">
        <v>4308.33</v>
      </c>
      <c r="E43" s="27">
        <v>316.83999999999997</v>
      </c>
      <c r="F43" s="63">
        <v>0.13</v>
      </c>
      <c r="G43" s="64">
        <v>5.8692805000000001E-2</v>
      </c>
      <c r="H43" s="27">
        <v>40.799207511700089</v>
      </c>
      <c r="I43" s="78" t="s">
        <v>1224</v>
      </c>
      <c r="J43" s="62">
        <v>0.95650000000000002</v>
      </c>
      <c r="K43" s="24">
        <f t="shared" si="0"/>
        <v>4679.6258607590444</v>
      </c>
      <c r="L43" s="23" t="s">
        <v>1708</v>
      </c>
      <c r="M43" s="23" t="s">
        <v>2010</v>
      </c>
      <c r="N43" s="23" t="s">
        <v>1263</v>
      </c>
      <c r="O43" s="28">
        <v>0</v>
      </c>
      <c r="P43" s="29">
        <v>46296</v>
      </c>
      <c r="Q43" s="66"/>
      <c r="R43" s="24"/>
      <c r="S43" s="25"/>
    </row>
    <row r="44" spans="1:19" s="23" customFormat="1" ht="15.75" x14ac:dyDescent="0.25">
      <c r="A44" s="23">
        <v>1144251216</v>
      </c>
      <c r="B44" s="26" t="s">
        <v>990</v>
      </c>
      <c r="C44" s="23" t="s">
        <v>1485</v>
      </c>
      <c r="D44" s="27">
        <v>4308.33</v>
      </c>
      <c r="E44" s="27">
        <v>316.83999999999997</v>
      </c>
      <c r="F44" s="63">
        <v>7.0999999999999994E-2</v>
      </c>
      <c r="G44" s="64">
        <v>0</v>
      </c>
      <c r="H44" s="27">
        <v>50.057563701511498</v>
      </c>
      <c r="I44" s="78" t="s">
        <v>1222</v>
      </c>
      <c r="J44" s="62">
        <v>1.1556</v>
      </c>
      <c r="K44" s="24">
        <f t="shared" si="0"/>
        <v>5295.5461479999994</v>
      </c>
      <c r="L44" s="23" t="s">
        <v>1709</v>
      </c>
      <c r="M44" s="23" t="s">
        <v>1268</v>
      </c>
      <c r="N44" s="23" t="s">
        <v>1263</v>
      </c>
      <c r="O44" s="28">
        <v>0</v>
      </c>
      <c r="P44" s="29">
        <v>46296</v>
      </c>
      <c r="Q44" s="66"/>
      <c r="R44" s="24"/>
      <c r="S44" s="25"/>
    </row>
    <row r="45" spans="1:19" s="23" customFormat="1" ht="15.75" x14ac:dyDescent="0.25">
      <c r="A45" s="23">
        <v>1184691610</v>
      </c>
      <c r="B45" s="26" t="s">
        <v>998</v>
      </c>
      <c r="C45" s="23" t="s">
        <v>1486</v>
      </c>
      <c r="D45" s="27">
        <v>4308.33</v>
      </c>
      <c r="E45" s="27">
        <v>316.83999999999997</v>
      </c>
      <c r="F45" s="63">
        <v>0.19400000000000001</v>
      </c>
      <c r="G45" s="64">
        <v>0</v>
      </c>
      <c r="H45" s="27">
        <v>71.331426738653974</v>
      </c>
      <c r="I45" s="78" t="s">
        <v>1222</v>
      </c>
      <c r="J45" s="62">
        <v>1.1556</v>
      </c>
      <c r="K45" s="24">
        <f t="shared" si="0"/>
        <v>5295.5461479999994</v>
      </c>
      <c r="L45" s="23" t="s">
        <v>1710</v>
      </c>
      <c r="M45" s="23" t="s">
        <v>2011</v>
      </c>
      <c r="N45" s="23" t="s">
        <v>1263</v>
      </c>
      <c r="O45" s="28">
        <v>0</v>
      </c>
      <c r="P45" s="29">
        <v>46296</v>
      </c>
      <c r="Q45" s="66"/>
      <c r="R45" s="24"/>
      <c r="S45" s="25"/>
    </row>
    <row r="46" spans="1:19" s="23" customFormat="1" ht="15.75" x14ac:dyDescent="0.25">
      <c r="A46" s="23">
        <v>1083286801</v>
      </c>
      <c r="B46" s="26" t="s">
        <v>974</v>
      </c>
      <c r="C46" s="23" t="s">
        <v>1487</v>
      </c>
      <c r="D46" s="27">
        <v>4308.33</v>
      </c>
      <c r="E46" s="27">
        <v>316.83999999999997</v>
      </c>
      <c r="F46" s="63">
        <v>9.6000000000000002E-2</v>
      </c>
      <c r="G46" s="64">
        <v>0</v>
      </c>
      <c r="H46" s="27">
        <v>42.987825093183332</v>
      </c>
      <c r="I46" s="78" t="s">
        <v>1224</v>
      </c>
      <c r="J46" s="62">
        <v>0.95650000000000002</v>
      </c>
      <c r="K46" s="24">
        <f t="shared" si="0"/>
        <v>4437.7576450000006</v>
      </c>
      <c r="L46" s="23" t="s">
        <v>1711</v>
      </c>
      <c r="M46" s="23" t="s">
        <v>2012</v>
      </c>
      <c r="N46" s="23" t="s">
        <v>1263</v>
      </c>
      <c r="O46" s="28">
        <v>0</v>
      </c>
      <c r="P46" s="29">
        <v>46296</v>
      </c>
      <c r="Q46" s="66"/>
      <c r="R46" s="24"/>
      <c r="S46" s="25"/>
    </row>
    <row r="47" spans="1:19" s="23" customFormat="1" ht="15.75" x14ac:dyDescent="0.25">
      <c r="A47" s="23">
        <v>1144645573</v>
      </c>
      <c r="B47" s="26" t="s">
        <v>992</v>
      </c>
      <c r="C47" s="23" t="s">
        <v>1488</v>
      </c>
      <c r="D47" s="27">
        <v>4308.33</v>
      </c>
      <c r="E47" s="27">
        <v>316.83999999999997</v>
      </c>
      <c r="F47" s="63">
        <v>6.5000000000000002E-2</v>
      </c>
      <c r="G47" s="64">
        <v>0.14778519300000001</v>
      </c>
      <c r="H47" s="27">
        <v>47.072098088670124</v>
      </c>
      <c r="I47" s="78" t="s">
        <v>1219</v>
      </c>
      <c r="J47" s="62">
        <v>0.99980000000000002</v>
      </c>
      <c r="K47" s="24">
        <f t="shared" si="0"/>
        <v>5260.8883730815787</v>
      </c>
      <c r="L47" s="23" t="s">
        <v>1712</v>
      </c>
      <c r="M47" s="23" t="s">
        <v>2013</v>
      </c>
      <c r="N47" s="23" t="s">
        <v>1263</v>
      </c>
      <c r="O47" s="28">
        <v>0</v>
      </c>
      <c r="P47" s="29">
        <v>46296</v>
      </c>
      <c r="Q47" s="66"/>
      <c r="R47" s="24"/>
      <c r="S47" s="25"/>
    </row>
    <row r="48" spans="1:19" s="23" customFormat="1" ht="15.75" x14ac:dyDescent="0.25">
      <c r="A48" s="23">
        <v>1427114099</v>
      </c>
      <c r="B48" s="26" t="s">
        <v>1452</v>
      </c>
      <c r="C48" s="23" t="s">
        <v>1493</v>
      </c>
      <c r="D48" s="27">
        <v>4308.33</v>
      </c>
      <c r="E48" s="27">
        <v>316.83999999999997</v>
      </c>
      <c r="F48" s="63">
        <v>0.14499999999999999</v>
      </c>
      <c r="G48" s="64">
        <v>0</v>
      </c>
      <c r="H48" s="27">
        <v>0</v>
      </c>
      <c r="I48" s="78">
        <v>2</v>
      </c>
      <c r="J48" s="62">
        <v>0.99980000000000002</v>
      </c>
      <c r="K48" s="24">
        <f t="shared" si="0"/>
        <v>4624.3083340000003</v>
      </c>
      <c r="L48" s="23" t="s">
        <v>1721</v>
      </c>
      <c r="M48" s="23" t="s">
        <v>2019</v>
      </c>
      <c r="N48" s="23" t="s">
        <v>1263</v>
      </c>
      <c r="O48" s="28">
        <v>0</v>
      </c>
      <c r="P48" s="29">
        <v>46296</v>
      </c>
      <c r="Q48" s="66"/>
      <c r="R48" s="24"/>
      <c r="S48" s="25"/>
    </row>
    <row r="49" spans="1:19" s="23" customFormat="1" ht="15.75" x14ac:dyDescent="0.25">
      <c r="A49" s="23">
        <v>1982658407</v>
      </c>
      <c r="B49" s="26" t="s">
        <v>1215</v>
      </c>
      <c r="C49" s="23" t="s">
        <v>1269</v>
      </c>
      <c r="D49" s="27">
        <v>4308.33</v>
      </c>
      <c r="E49" s="27">
        <v>316.83999999999997</v>
      </c>
      <c r="F49" s="63">
        <v>0.156</v>
      </c>
      <c r="G49" s="64">
        <v>0</v>
      </c>
      <c r="H49" s="27">
        <v>56.742274783047016</v>
      </c>
      <c r="I49" s="78" t="s">
        <v>1222</v>
      </c>
      <c r="J49" s="62">
        <v>1.1556</v>
      </c>
      <c r="K49" s="24">
        <f t="shared" si="0"/>
        <v>5295.5461479999994</v>
      </c>
      <c r="L49" s="23" t="s">
        <v>1713</v>
      </c>
      <c r="M49" s="23" t="s">
        <v>1997</v>
      </c>
      <c r="N49" s="23" t="s">
        <v>1263</v>
      </c>
      <c r="O49" s="28">
        <v>0</v>
      </c>
      <c r="P49" s="29">
        <v>46296</v>
      </c>
      <c r="Q49" s="66"/>
      <c r="R49" s="24"/>
      <c r="S49" s="25"/>
    </row>
    <row r="50" spans="1:19" s="23" customFormat="1" ht="15.75" x14ac:dyDescent="0.25">
      <c r="A50" s="23">
        <v>1487760906</v>
      </c>
      <c r="B50" s="26" t="s">
        <v>1089</v>
      </c>
      <c r="C50" s="23" t="s">
        <v>1270</v>
      </c>
      <c r="D50" s="27">
        <v>4308.33</v>
      </c>
      <c r="E50" s="27">
        <v>316.83999999999997</v>
      </c>
      <c r="F50" s="63">
        <v>0.18</v>
      </c>
      <c r="G50" s="64">
        <v>5.1319824999999999E-2</v>
      </c>
      <c r="H50" s="27">
        <v>47.351965163452682</v>
      </c>
      <c r="I50" s="78" t="s">
        <v>1219</v>
      </c>
      <c r="J50" s="62">
        <v>0.99980000000000002</v>
      </c>
      <c r="K50" s="24">
        <f t="shared" si="0"/>
        <v>4845.3668550939219</v>
      </c>
      <c r="L50" s="23" t="s">
        <v>1714</v>
      </c>
      <c r="M50" s="23" t="s">
        <v>2014</v>
      </c>
      <c r="N50" s="23" t="s">
        <v>1263</v>
      </c>
      <c r="O50" s="28">
        <v>0</v>
      </c>
      <c r="P50" s="29">
        <v>46296</v>
      </c>
      <c r="Q50" s="66"/>
      <c r="R50" s="24"/>
      <c r="S50" s="25"/>
    </row>
    <row r="51" spans="1:19" s="23" customFormat="1" ht="15.75" x14ac:dyDescent="0.25">
      <c r="A51" s="23">
        <v>1326078288</v>
      </c>
      <c r="B51" s="26" t="s">
        <v>1035</v>
      </c>
      <c r="C51" s="23" t="s">
        <v>1489</v>
      </c>
      <c r="D51" s="27">
        <v>4308.33</v>
      </c>
      <c r="E51" s="27">
        <v>316.83999999999997</v>
      </c>
      <c r="F51" s="63">
        <v>6.6000000000000003E-2</v>
      </c>
      <c r="G51" s="64">
        <v>3.5821791999999998E-2</v>
      </c>
      <c r="H51" s="27">
        <v>52.456941490382704</v>
      </c>
      <c r="I51" s="78" t="s">
        <v>1222</v>
      </c>
      <c r="J51" s="62">
        <v>1.1556</v>
      </c>
      <c r="K51" s="24">
        <f t="shared" si="0"/>
        <v>5473.8923240627764</v>
      </c>
      <c r="L51" s="23" t="s">
        <v>1715</v>
      </c>
      <c r="M51" s="23" t="s">
        <v>2015</v>
      </c>
      <c r="N51" s="23" t="s">
        <v>1263</v>
      </c>
      <c r="O51" s="28">
        <v>0</v>
      </c>
      <c r="P51" s="29">
        <v>46296</v>
      </c>
      <c r="Q51" s="66"/>
      <c r="R51" s="24"/>
      <c r="S51" s="25"/>
    </row>
    <row r="52" spans="1:19" s="23" customFormat="1" ht="15.75" x14ac:dyDescent="0.25">
      <c r="A52" s="23">
        <v>1588697296</v>
      </c>
      <c r="B52" s="26" t="s">
        <v>1114</v>
      </c>
      <c r="C52" s="23" t="s">
        <v>1271</v>
      </c>
      <c r="D52" s="27">
        <v>4308.33</v>
      </c>
      <c r="E52" s="27">
        <v>316.83999999999997</v>
      </c>
      <c r="F52" s="63">
        <v>8.5999999999999993E-2</v>
      </c>
      <c r="G52" s="64">
        <v>6.2662439999999998E-3</v>
      </c>
      <c r="H52" s="27">
        <v>51.348455091486144</v>
      </c>
      <c r="I52" s="78" t="s">
        <v>1222</v>
      </c>
      <c r="J52" s="62">
        <v>1.1556</v>
      </c>
      <c r="K52" s="24">
        <f t="shared" si="0"/>
        <v>5326.7439355276683</v>
      </c>
      <c r="L52" s="23" t="s">
        <v>1716</v>
      </c>
      <c r="M52" s="23" t="s">
        <v>2016</v>
      </c>
      <c r="N52" s="23" t="s">
        <v>1263</v>
      </c>
      <c r="O52" s="28">
        <v>0</v>
      </c>
      <c r="P52" s="29">
        <v>46296</v>
      </c>
      <c r="Q52" s="66"/>
      <c r="R52" s="24"/>
      <c r="S52" s="25"/>
    </row>
    <row r="53" spans="1:19" s="23" customFormat="1" ht="15.75" x14ac:dyDescent="0.25">
      <c r="A53" s="23">
        <v>1770515991</v>
      </c>
      <c r="B53" s="26" t="s">
        <v>1157</v>
      </c>
      <c r="C53" s="23" t="s">
        <v>1490</v>
      </c>
      <c r="D53" s="27">
        <v>4308.33</v>
      </c>
      <c r="E53" s="27">
        <v>316.83999999999997</v>
      </c>
      <c r="F53" s="63">
        <v>7.4999999999999997E-2</v>
      </c>
      <c r="G53" s="64">
        <v>0</v>
      </c>
      <c r="H53" s="27">
        <v>50.155675679390782</v>
      </c>
      <c r="I53" s="78" t="s">
        <v>1222</v>
      </c>
      <c r="J53" s="62">
        <v>1.1556</v>
      </c>
      <c r="K53" s="24">
        <f t="shared" si="0"/>
        <v>5295.5461479999994</v>
      </c>
      <c r="L53" s="23" t="s">
        <v>1717</v>
      </c>
      <c r="M53" s="23" t="s">
        <v>2017</v>
      </c>
      <c r="N53" s="23" t="s">
        <v>1263</v>
      </c>
      <c r="O53" s="28">
        <v>0</v>
      </c>
      <c r="P53" s="29">
        <v>46296</v>
      </c>
      <c r="Q53" s="66"/>
      <c r="R53" s="24"/>
      <c r="S53" s="25"/>
    </row>
    <row r="54" spans="1:19" s="23" customFormat="1" ht="15.75" x14ac:dyDescent="0.25">
      <c r="A54" s="23">
        <v>1952333205</v>
      </c>
      <c r="B54" s="26" t="s">
        <v>1229</v>
      </c>
      <c r="C54" s="23" t="s">
        <v>1491</v>
      </c>
      <c r="D54" s="27">
        <v>4308.33</v>
      </c>
      <c r="E54" s="27">
        <v>316.83999999999997</v>
      </c>
      <c r="F54" s="63">
        <v>8.1000000000000003E-2</v>
      </c>
      <c r="G54" s="64">
        <v>1.3245097000000001E-2</v>
      </c>
      <c r="H54" s="27">
        <v>51.592030859080147</v>
      </c>
      <c r="I54" s="78" t="s">
        <v>1222</v>
      </c>
      <c r="J54" s="62">
        <v>1.1556</v>
      </c>
      <c r="K54" s="24">
        <f t="shared" si="0"/>
        <v>5361.489593864756</v>
      </c>
      <c r="L54" s="23" t="s">
        <v>1718</v>
      </c>
      <c r="M54" s="23" t="s">
        <v>2017</v>
      </c>
      <c r="N54" s="23" t="s">
        <v>1263</v>
      </c>
      <c r="O54" s="28">
        <v>0</v>
      </c>
      <c r="P54" s="29">
        <v>46296</v>
      </c>
      <c r="Q54" s="66"/>
      <c r="R54" s="24"/>
      <c r="S54" s="25"/>
    </row>
    <row r="55" spans="1:19" s="23" customFormat="1" ht="15.75" x14ac:dyDescent="0.25">
      <c r="A55" s="23">
        <v>1730494816</v>
      </c>
      <c r="B55" s="26" t="s">
        <v>1151</v>
      </c>
      <c r="C55" s="23" t="s">
        <v>1492</v>
      </c>
      <c r="D55" s="27">
        <v>4308.33</v>
      </c>
      <c r="E55" s="27">
        <v>316.83999999999997</v>
      </c>
      <c r="F55" s="63">
        <v>0.16600000000000001</v>
      </c>
      <c r="G55" s="64">
        <v>0</v>
      </c>
      <c r="H55" s="27">
        <v>58.369071244887913</v>
      </c>
      <c r="I55" s="78" t="s">
        <v>1222</v>
      </c>
      <c r="J55" s="62">
        <v>1.1556</v>
      </c>
      <c r="K55" s="24">
        <f t="shared" si="0"/>
        <v>5295.5461479999994</v>
      </c>
      <c r="L55" s="23" t="s">
        <v>1719</v>
      </c>
      <c r="M55" s="23" t="s">
        <v>1998</v>
      </c>
      <c r="N55" s="23" t="s">
        <v>1263</v>
      </c>
      <c r="O55" s="28">
        <v>0</v>
      </c>
      <c r="P55" s="29">
        <v>46296</v>
      </c>
      <c r="Q55" s="66"/>
      <c r="R55" s="24"/>
      <c r="S55" s="25"/>
    </row>
    <row r="56" spans="1:19" s="23" customFormat="1" ht="15.75" x14ac:dyDescent="0.25">
      <c r="A56" s="23">
        <v>1386940823</v>
      </c>
      <c r="B56" s="26" t="s">
        <v>1055</v>
      </c>
      <c r="C56" s="23" t="s">
        <v>1272</v>
      </c>
      <c r="D56" s="27">
        <v>4308.33</v>
      </c>
      <c r="E56" s="27">
        <v>316.83999999999997</v>
      </c>
      <c r="F56" s="63">
        <v>0.19800000000000001</v>
      </c>
      <c r="G56" s="64">
        <v>0</v>
      </c>
      <c r="H56" s="27">
        <v>55.56534032630578</v>
      </c>
      <c r="I56" s="78" t="s">
        <v>1222</v>
      </c>
      <c r="J56" s="62">
        <v>1.1556</v>
      </c>
      <c r="K56" s="24">
        <f t="shared" si="0"/>
        <v>5295.5461479999994</v>
      </c>
      <c r="L56" s="23" t="s">
        <v>1720</v>
      </c>
      <c r="M56" s="23" t="s">
        <v>2018</v>
      </c>
      <c r="N56" s="23" t="s">
        <v>1263</v>
      </c>
      <c r="O56" s="28">
        <v>0</v>
      </c>
      <c r="P56" s="29">
        <v>46296</v>
      </c>
      <c r="Q56" s="66"/>
      <c r="R56" s="24"/>
      <c r="S56" s="25"/>
    </row>
    <row r="57" spans="1:19" s="23" customFormat="1" ht="15.75" x14ac:dyDescent="0.25">
      <c r="A57" s="23">
        <v>1538471800</v>
      </c>
      <c r="B57" s="26" t="s">
        <v>1453</v>
      </c>
      <c r="C57" s="23" t="s">
        <v>1538</v>
      </c>
      <c r="D57" s="27">
        <v>4308.33</v>
      </c>
      <c r="E57" s="27">
        <v>316.83999999999997</v>
      </c>
      <c r="F57" s="63">
        <v>0.26100000000000001</v>
      </c>
      <c r="G57" s="64">
        <v>0</v>
      </c>
      <c r="H57" s="27">
        <v>0</v>
      </c>
      <c r="I57" s="78">
        <v>2</v>
      </c>
      <c r="J57" s="62">
        <v>0.99980000000000002</v>
      </c>
      <c r="K57" s="24">
        <f t="shared" si="0"/>
        <v>4624.3083340000003</v>
      </c>
      <c r="L57" s="23" t="s">
        <v>1784</v>
      </c>
      <c r="M57" s="23" t="s">
        <v>2071</v>
      </c>
      <c r="N57" s="23" t="s">
        <v>19</v>
      </c>
      <c r="O57" s="28">
        <v>0</v>
      </c>
      <c r="P57" s="29">
        <v>46296</v>
      </c>
      <c r="Q57" s="66"/>
      <c r="R57" s="24"/>
      <c r="S57" s="25"/>
    </row>
    <row r="58" spans="1:19" s="23" customFormat="1" ht="15.75" x14ac:dyDescent="0.25">
      <c r="A58" s="23">
        <v>1528056066</v>
      </c>
      <c r="B58" s="26" t="s">
        <v>1096</v>
      </c>
      <c r="C58" s="23" t="s">
        <v>1494</v>
      </c>
      <c r="D58" s="27">
        <v>4308.33</v>
      </c>
      <c r="E58" s="27">
        <v>316.83999999999997</v>
      </c>
      <c r="F58" s="63">
        <v>0.20499999999999999</v>
      </c>
      <c r="G58" s="64">
        <v>0.103849306</v>
      </c>
      <c r="H58" s="27">
        <v>48.709760458292564</v>
      </c>
      <c r="I58" s="78" t="s">
        <v>1222</v>
      </c>
      <c r="J58" s="62">
        <v>1.1556</v>
      </c>
      <c r="K58" s="24">
        <f t="shared" si="0"/>
        <v>5812.5813262477341</v>
      </c>
      <c r="L58" s="23" t="s">
        <v>1722</v>
      </c>
      <c r="M58" s="23" t="s">
        <v>2020</v>
      </c>
      <c r="N58" s="23" t="s">
        <v>1274</v>
      </c>
      <c r="O58" s="28">
        <v>0</v>
      </c>
      <c r="P58" s="29">
        <v>46296</v>
      </c>
      <c r="Q58" s="66"/>
      <c r="R58" s="24"/>
      <c r="S58" s="25"/>
    </row>
    <row r="59" spans="1:19" s="23" customFormat="1" ht="15.75" x14ac:dyDescent="0.25">
      <c r="A59" s="23">
        <v>1760402424</v>
      </c>
      <c r="B59" s="30" t="s">
        <v>1153</v>
      </c>
      <c r="C59" s="23" t="s">
        <v>1273</v>
      </c>
      <c r="D59" s="27">
        <v>4308.33</v>
      </c>
      <c r="E59" s="27">
        <v>316.83999999999997</v>
      </c>
      <c r="F59" s="63">
        <v>0.13500000000000001</v>
      </c>
      <c r="G59" s="64">
        <v>0</v>
      </c>
      <c r="H59" s="27">
        <v>48.161102262824173</v>
      </c>
      <c r="I59" s="78" t="s">
        <v>1222</v>
      </c>
      <c r="J59" s="62">
        <v>1.1556</v>
      </c>
      <c r="K59" s="24">
        <f t="shared" si="0"/>
        <v>5295.5461479999994</v>
      </c>
      <c r="L59" s="23" t="s">
        <v>1723</v>
      </c>
      <c r="M59" s="23" t="s">
        <v>2021</v>
      </c>
      <c r="N59" s="23" t="s">
        <v>1274</v>
      </c>
      <c r="O59" s="28">
        <v>0</v>
      </c>
      <c r="P59" s="29">
        <v>46296</v>
      </c>
      <c r="Q59" s="66"/>
      <c r="R59" s="24"/>
      <c r="S59" s="25"/>
    </row>
    <row r="60" spans="1:19" s="23" customFormat="1" ht="15.75" x14ac:dyDescent="0.25">
      <c r="A60" s="23">
        <v>1275527889</v>
      </c>
      <c r="B60" s="26" t="s">
        <v>1018</v>
      </c>
      <c r="C60" s="23" t="s">
        <v>1495</v>
      </c>
      <c r="D60" s="27">
        <v>4308.33</v>
      </c>
      <c r="E60" s="27">
        <v>316.83999999999997</v>
      </c>
      <c r="F60" s="63">
        <v>0.219</v>
      </c>
      <c r="G60" s="64">
        <v>0</v>
      </c>
      <c r="H60" s="27">
        <v>43.97497577994438</v>
      </c>
      <c r="I60" s="78" t="s">
        <v>1224</v>
      </c>
      <c r="J60" s="62">
        <v>0.95650000000000002</v>
      </c>
      <c r="K60" s="24">
        <f t="shared" si="0"/>
        <v>4437.7576450000006</v>
      </c>
      <c r="L60" s="23" t="s">
        <v>1724</v>
      </c>
      <c r="M60" s="23" t="s">
        <v>2022</v>
      </c>
      <c r="N60" s="23" t="s">
        <v>1274</v>
      </c>
      <c r="O60" s="28">
        <v>0</v>
      </c>
      <c r="P60" s="29">
        <v>46296</v>
      </c>
      <c r="Q60" s="66"/>
      <c r="R60" s="24"/>
      <c r="S60" s="25"/>
    </row>
    <row r="61" spans="1:19" s="23" customFormat="1" ht="15.75" x14ac:dyDescent="0.25">
      <c r="A61" s="23">
        <v>1588665566</v>
      </c>
      <c r="B61" s="26" t="s">
        <v>1112</v>
      </c>
      <c r="C61" s="23" t="s">
        <v>1496</v>
      </c>
      <c r="D61" s="27">
        <v>4308.33</v>
      </c>
      <c r="E61" s="27">
        <v>316.83999999999997</v>
      </c>
      <c r="F61" s="63">
        <v>0.17499999999999999</v>
      </c>
      <c r="G61" s="64">
        <v>2.1298559999999999E-3</v>
      </c>
      <c r="H61" s="27">
        <v>48.361361643465422</v>
      </c>
      <c r="I61" s="78" t="s">
        <v>1222</v>
      </c>
      <c r="J61" s="62">
        <v>1.1556</v>
      </c>
      <c r="K61" s="24">
        <f t="shared" si="0"/>
        <v>5306.1500751615549</v>
      </c>
      <c r="L61" s="23" t="s">
        <v>1725</v>
      </c>
      <c r="M61" s="23" t="s">
        <v>2023</v>
      </c>
      <c r="N61" s="23" t="s">
        <v>1274</v>
      </c>
      <c r="O61" s="28">
        <v>0</v>
      </c>
      <c r="P61" s="29">
        <v>46296</v>
      </c>
      <c r="Q61" s="66"/>
      <c r="R61" s="24"/>
      <c r="S61" s="25"/>
    </row>
    <row r="62" spans="1:19" s="23" customFormat="1" ht="15.75" x14ac:dyDescent="0.25">
      <c r="A62" s="23">
        <v>1972535318</v>
      </c>
      <c r="B62" s="26" t="s">
        <v>1211</v>
      </c>
      <c r="C62" s="23" t="s">
        <v>1497</v>
      </c>
      <c r="D62" s="27">
        <v>4308.33</v>
      </c>
      <c r="E62" s="27">
        <v>316.83999999999997</v>
      </c>
      <c r="F62" s="63">
        <v>0.129</v>
      </c>
      <c r="G62" s="64">
        <v>8.3637175999999994E-2</v>
      </c>
      <c r="H62" s="27">
        <v>59.781313768100965</v>
      </c>
      <c r="I62" s="78" t="s">
        <v>1222</v>
      </c>
      <c r="J62" s="62">
        <v>1.1556</v>
      </c>
      <c r="K62" s="24">
        <f t="shared" si="0"/>
        <v>5711.9510703525575</v>
      </c>
      <c r="L62" s="23" t="s">
        <v>1726</v>
      </c>
      <c r="M62" s="23" t="s">
        <v>2024</v>
      </c>
      <c r="N62" s="23" t="s">
        <v>1274</v>
      </c>
      <c r="O62" s="28">
        <v>0</v>
      </c>
      <c r="P62" s="29">
        <v>46296</v>
      </c>
      <c r="Q62" s="66"/>
      <c r="R62" s="24"/>
      <c r="S62" s="25"/>
    </row>
    <row r="63" spans="1:19" s="23" customFormat="1" ht="15.75" x14ac:dyDescent="0.25">
      <c r="A63" s="23">
        <v>1649248626</v>
      </c>
      <c r="B63" s="30" t="s">
        <v>1132</v>
      </c>
      <c r="C63" s="23" t="s">
        <v>1498</v>
      </c>
      <c r="D63" s="27">
        <v>4308.33</v>
      </c>
      <c r="E63" s="27">
        <v>316.83999999999997</v>
      </c>
      <c r="F63" s="63">
        <v>0.158</v>
      </c>
      <c r="G63" s="64">
        <v>0.15601273099999999</v>
      </c>
      <c r="H63" s="27">
        <v>58.547855119519198</v>
      </c>
      <c r="I63" s="78" t="s">
        <v>1222</v>
      </c>
      <c r="J63" s="62">
        <v>1.1556</v>
      </c>
      <c r="K63" s="24">
        <f t="shared" si="0"/>
        <v>6072.2876909959696</v>
      </c>
      <c r="L63" s="23" t="s">
        <v>1727</v>
      </c>
      <c r="M63" s="23" t="s">
        <v>2025</v>
      </c>
      <c r="N63" s="23" t="s">
        <v>1274</v>
      </c>
      <c r="O63" s="28">
        <v>0</v>
      </c>
      <c r="P63" s="29">
        <v>46296</v>
      </c>
      <c r="Q63" s="66"/>
      <c r="R63" s="24"/>
      <c r="S63" s="25"/>
    </row>
    <row r="64" spans="1:19" s="23" customFormat="1" ht="15.75" x14ac:dyDescent="0.25">
      <c r="A64" s="23">
        <v>1063406684</v>
      </c>
      <c r="B64" s="26" t="s">
        <v>966</v>
      </c>
      <c r="C64" s="23" t="s">
        <v>1499</v>
      </c>
      <c r="D64" s="27">
        <v>4308.33</v>
      </c>
      <c r="E64" s="27">
        <v>316.83999999999997</v>
      </c>
      <c r="F64" s="63">
        <v>0.224</v>
      </c>
      <c r="G64" s="64">
        <v>0</v>
      </c>
      <c r="H64" s="27">
        <v>42.675027600931841</v>
      </c>
      <c r="I64" s="78" t="s">
        <v>1224</v>
      </c>
      <c r="J64" s="62">
        <v>0.95650000000000002</v>
      </c>
      <c r="K64" s="24">
        <f t="shared" si="0"/>
        <v>4437.7576450000006</v>
      </c>
      <c r="L64" s="23" t="s">
        <v>1728</v>
      </c>
      <c r="M64" s="23" t="s">
        <v>2022</v>
      </c>
      <c r="N64" s="23" t="s">
        <v>1274</v>
      </c>
      <c r="O64" s="28">
        <v>0</v>
      </c>
      <c r="P64" s="29">
        <v>46296</v>
      </c>
      <c r="Q64" s="66"/>
      <c r="R64" s="24"/>
      <c r="S64" s="25"/>
    </row>
    <row r="65" spans="1:19" s="23" customFormat="1" ht="15.75" x14ac:dyDescent="0.25">
      <c r="A65" s="23">
        <v>1770586794</v>
      </c>
      <c r="B65" s="26" t="s">
        <v>1158</v>
      </c>
      <c r="C65" s="23" t="s">
        <v>1500</v>
      </c>
      <c r="D65" s="27">
        <v>4308.33</v>
      </c>
      <c r="E65" s="27">
        <v>316.83999999999997</v>
      </c>
      <c r="F65" s="63">
        <v>0.28100000000000003</v>
      </c>
      <c r="G65" s="64">
        <v>8.4358650000000007E-3</v>
      </c>
      <c r="H65" s="27">
        <v>50.050821609454566</v>
      </c>
      <c r="I65" s="78" t="s">
        <v>1222</v>
      </c>
      <c r="J65" s="62">
        <v>1.1556</v>
      </c>
      <c r="K65" s="24">
        <f t="shared" si="0"/>
        <v>5337.5458409391986</v>
      </c>
      <c r="L65" s="23" t="s">
        <v>1729</v>
      </c>
      <c r="M65" s="23" t="s">
        <v>2026</v>
      </c>
      <c r="N65" s="23" t="s">
        <v>1429</v>
      </c>
      <c r="O65" s="28">
        <v>0</v>
      </c>
      <c r="P65" s="29">
        <v>46296</v>
      </c>
      <c r="Q65" s="66"/>
      <c r="R65" s="24"/>
      <c r="S65" s="25"/>
    </row>
    <row r="66" spans="1:19" s="23" customFormat="1" ht="15.75" x14ac:dyDescent="0.25">
      <c r="A66" s="23">
        <v>1831590660</v>
      </c>
      <c r="B66" s="26" t="s">
        <v>1181</v>
      </c>
      <c r="C66" s="23" t="s">
        <v>1501</v>
      </c>
      <c r="D66" s="27">
        <v>4308.33</v>
      </c>
      <c r="E66" s="27">
        <v>316.83999999999997</v>
      </c>
      <c r="F66" s="63">
        <v>0.28899999999999998</v>
      </c>
      <c r="G66" s="64">
        <v>0.101689422</v>
      </c>
      <c r="H66" s="27">
        <v>49.324758871328612</v>
      </c>
      <c r="I66" s="78" t="s">
        <v>1222</v>
      </c>
      <c r="J66" s="62">
        <v>1.1556</v>
      </c>
      <c r="K66" s="24">
        <f t="shared" si="0"/>
        <v>5801.827898497967</v>
      </c>
      <c r="L66" s="23" t="s">
        <v>1730</v>
      </c>
      <c r="M66" s="23" t="s">
        <v>2027</v>
      </c>
      <c r="N66" s="23" t="s">
        <v>1429</v>
      </c>
      <c r="O66" s="28">
        <v>0</v>
      </c>
      <c r="P66" s="29">
        <v>46296</v>
      </c>
      <c r="Q66" s="66"/>
      <c r="R66" s="24"/>
      <c r="S66" s="25"/>
    </row>
    <row r="67" spans="1:19" s="23" customFormat="1" ht="15.75" x14ac:dyDescent="0.25">
      <c r="A67" s="23">
        <v>1083685986</v>
      </c>
      <c r="B67" s="26" t="s">
        <v>976</v>
      </c>
      <c r="C67" s="23" t="s">
        <v>1502</v>
      </c>
      <c r="D67" s="27">
        <v>4308.33</v>
      </c>
      <c r="E67" s="27">
        <v>316.83999999999997</v>
      </c>
      <c r="F67" s="63">
        <v>0.14799999999999999</v>
      </c>
      <c r="G67" s="64">
        <v>0</v>
      </c>
      <c r="H67" s="27">
        <v>65.107087840682937</v>
      </c>
      <c r="I67" s="78" t="s">
        <v>1222</v>
      </c>
      <c r="J67" s="62">
        <v>1.1556</v>
      </c>
      <c r="K67" s="24">
        <f t="shared" si="0"/>
        <v>5295.5461479999994</v>
      </c>
      <c r="L67" s="23" t="s">
        <v>1731</v>
      </c>
      <c r="M67" s="23" t="s">
        <v>2028</v>
      </c>
      <c r="N67" s="23" t="s">
        <v>1275</v>
      </c>
      <c r="O67" s="28">
        <v>0</v>
      </c>
      <c r="P67" s="29">
        <v>46296</v>
      </c>
      <c r="Q67" s="66"/>
      <c r="R67" s="24"/>
      <c r="S67" s="25"/>
    </row>
    <row r="68" spans="1:19" s="23" customFormat="1" ht="15.75" x14ac:dyDescent="0.25">
      <c r="A68" s="23">
        <v>1134186315</v>
      </c>
      <c r="B68" s="26" t="s">
        <v>988</v>
      </c>
      <c r="C68" s="23" t="s">
        <v>1276</v>
      </c>
      <c r="D68" s="27">
        <v>4308.33</v>
      </c>
      <c r="E68" s="27">
        <v>316.83999999999997</v>
      </c>
      <c r="F68" s="63">
        <v>0.20599999999999999</v>
      </c>
      <c r="G68" s="64">
        <v>0</v>
      </c>
      <c r="H68" s="27">
        <v>47.36854153552855</v>
      </c>
      <c r="I68" s="78" t="s">
        <v>1219</v>
      </c>
      <c r="J68" s="62">
        <v>0.99980000000000002</v>
      </c>
      <c r="K68" s="24">
        <f t="shared" ref="K68:K130" si="1">((D68*(1+G68)*$J68)+E68)</f>
        <v>4624.3083340000003</v>
      </c>
      <c r="L68" s="23" t="s">
        <v>1732</v>
      </c>
      <c r="M68" s="23" t="s">
        <v>2029</v>
      </c>
      <c r="N68" s="23" t="s">
        <v>1430</v>
      </c>
      <c r="O68" s="28">
        <v>0</v>
      </c>
      <c r="P68" s="29">
        <v>46296</v>
      </c>
      <c r="Q68" s="66"/>
      <c r="R68" s="24"/>
      <c r="S68" s="25"/>
    </row>
    <row r="69" spans="1:19" s="23" customFormat="1" ht="15.75" x14ac:dyDescent="0.25">
      <c r="A69" s="23">
        <v>1306897335</v>
      </c>
      <c r="B69" s="26" t="s">
        <v>1031</v>
      </c>
      <c r="C69" s="23" t="s">
        <v>1277</v>
      </c>
      <c r="D69" s="27">
        <v>4308.33</v>
      </c>
      <c r="E69" s="27">
        <v>316.83999999999997</v>
      </c>
      <c r="F69" s="63">
        <v>0.122</v>
      </c>
      <c r="G69" s="64">
        <v>3.0598818E-2</v>
      </c>
      <c r="H69" s="27">
        <v>56.557184326525174</v>
      </c>
      <c r="I69" s="78" t="s">
        <v>1222</v>
      </c>
      <c r="J69" s="62">
        <v>1.1556</v>
      </c>
      <c r="K69" s="24">
        <f t="shared" si="1"/>
        <v>5447.8886712981339</v>
      </c>
      <c r="L69" s="23" t="s">
        <v>1733</v>
      </c>
      <c r="M69" s="23" t="s">
        <v>2030</v>
      </c>
      <c r="N69" s="23" t="s">
        <v>1430</v>
      </c>
      <c r="O69" s="28">
        <v>0</v>
      </c>
      <c r="P69" s="29">
        <v>46296</v>
      </c>
      <c r="Q69" s="66"/>
      <c r="R69" s="24"/>
      <c r="S69" s="25"/>
    </row>
    <row r="70" spans="1:19" s="23" customFormat="1" ht="15.75" x14ac:dyDescent="0.25">
      <c r="A70" s="23">
        <v>1568407310</v>
      </c>
      <c r="B70" s="26" t="s">
        <v>1107</v>
      </c>
      <c r="C70" s="23" t="s">
        <v>1278</v>
      </c>
      <c r="D70" s="27">
        <v>4308.33</v>
      </c>
      <c r="E70" s="27">
        <v>316.83999999999997</v>
      </c>
      <c r="F70" s="63">
        <v>0.26200000000000001</v>
      </c>
      <c r="G70" s="64">
        <v>0.29228200100000001</v>
      </c>
      <c r="H70" s="27">
        <v>52.955787010220362</v>
      </c>
      <c r="I70" s="78" t="s">
        <v>1222</v>
      </c>
      <c r="J70" s="62">
        <v>1.1556</v>
      </c>
      <c r="K70" s="24">
        <f t="shared" si="1"/>
        <v>6750.7323433284419</v>
      </c>
      <c r="L70" s="23" t="s">
        <v>1734</v>
      </c>
      <c r="M70" s="23" t="s">
        <v>2031</v>
      </c>
      <c r="N70" s="23" t="s">
        <v>1430</v>
      </c>
      <c r="O70" s="28">
        <v>0</v>
      </c>
      <c r="P70" s="29">
        <v>46296</v>
      </c>
      <c r="Q70" s="66"/>
      <c r="R70" s="24"/>
      <c r="S70" s="25"/>
    </row>
    <row r="71" spans="1:19" s="23" customFormat="1" ht="15.75" x14ac:dyDescent="0.25">
      <c r="A71" s="23">
        <v>1497798847</v>
      </c>
      <c r="B71" s="26" t="s">
        <v>1092</v>
      </c>
      <c r="C71" s="23" t="s">
        <v>1279</v>
      </c>
      <c r="D71" s="27">
        <v>4308.33</v>
      </c>
      <c r="E71" s="27">
        <v>316.83999999999997</v>
      </c>
      <c r="F71" s="63">
        <v>0.14799999999999999</v>
      </c>
      <c r="G71" s="64">
        <v>0</v>
      </c>
      <c r="H71" s="27">
        <v>51.450874086833558</v>
      </c>
      <c r="I71" s="78" t="s">
        <v>1222</v>
      </c>
      <c r="J71" s="62">
        <v>1.1556</v>
      </c>
      <c r="K71" s="24">
        <f t="shared" si="1"/>
        <v>5295.5461479999994</v>
      </c>
      <c r="L71" s="23" t="s">
        <v>1735</v>
      </c>
      <c r="M71" s="23" t="s">
        <v>2032</v>
      </c>
      <c r="N71" s="23" t="s">
        <v>1430</v>
      </c>
      <c r="O71" s="28">
        <v>0</v>
      </c>
      <c r="P71" s="29">
        <v>46296</v>
      </c>
      <c r="Q71" s="66"/>
      <c r="R71" s="24"/>
      <c r="S71" s="25"/>
    </row>
    <row r="72" spans="1:19" s="23" customFormat="1" ht="15.75" x14ac:dyDescent="0.25">
      <c r="A72" s="23">
        <v>1063457380</v>
      </c>
      <c r="B72" s="26" t="s">
        <v>969</v>
      </c>
      <c r="C72" s="23" t="s">
        <v>1503</v>
      </c>
      <c r="D72" s="27">
        <v>4308.33</v>
      </c>
      <c r="E72" s="27">
        <v>316.83999999999997</v>
      </c>
      <c r="F72" s="63">
        <v>0.317</v>
      </c>
      <c r="G72" s="64">
        <v>4.6442037999999998E-2</v>
      </c>
      <c r="H72" s="27">
        <v>50.534861727355874</v>
      </c>
      <c r="I72" s="78" t="s">
        <v>1222</v>
      </c>
      <c r="J72" s="62">
        <v>1.1556</v>
      </c>
      <c r="K72" s="24">
        <f t="shared" si="1"/>
        <v>5526.7674081162495</v>
      </c>
      <c r="L72" s="23" t="s">
        <v>1736</v>
      </c>
      <c r="M72" s="23" t="s">
        <v>1316</v>
      </c>
      <c r="N72" s="23" t="s">
        <v>1430</v>
      </c>
      <c r="O72" s="28">
        <v>0</v>
      </c>
      <c r="P72" s="29">
        <v>46296</v>
      </c>
      <c r="Q72" s="66"/>
      <c r="R72" s="24"/>
      <c r="S72" s="25"/>
    </row>
    <row r="73" spans="1:19" s="23" customFormat="1" ht="15.75" x14ac:dyDescent="0.25">
      <c r="A73" s="23">
        <v>1205860335</v>
      </c>
      <c r="B73" s="26" t="s">
        <v>1005</v>
      </c>
      <c r="C73" s="23" t="s">
        <v>1504</v>
      </c>
      <c r="D73" s="27">
        <v>4308.33</v>
      </c>
      <c r="E73" s="27">
        <v>316.83999999999997</v>
      </c>
      <c r="F73" s="63">
        <v>0.20599999999999999</v>
      </c>
      <c r="G73" s="64">
        <v>0</v>
      </c>
      <c r="H73" s="27">
        <v>51.359593536090806</v>
      </c>
      <c r="I73" s="78" t="s">
        <v>1222</v>
      </c>
      <c r="J73" s="62">
        <v>1.1556</v>
      </c>
      <c r="K73" s="24">
        <f t="shared" si="1"/>
        <v>5295.5461479999994</v>
      </c>
      <c r="L73" s="23" t="s">
        <v>1737</v>
      </c>
      <c r="M73" s="23" t="s">
        <v>2033</v>
      </c>
      <c r="N73" s="23" t="s">
        <v>1430</v>
      </c>
      <c r="O73" s="28">
        <v>0</v>
      </c>
      <c r="P73" s="29">
        <v>46296</v>
      </c>
      <c r="Q73" s="66"/>
      <c r="R73" s="24"/>
      <c r="S73" s="25"/>
    </row>
    <row r="74" spans="1:19" s="23" customFormat="1" ht="15.75" x14ac:dyDescent="0.25">
      <c r="A74" s="23">
        <v>1225195340</v>
      </c>
      <c r="B74" s="26" t="s">
        <v>1011</v>
      </c>
      <c r="C74" s="23" t="s">
        <v>1505</v>
      </c>
      <c r="D74" s="27">
        <v>4308.33</v>
      </c>
      <c r="E74" s="27">
        <v>316.83999999999997</v>
      </c>
      <c r="F74" s="63">
        <v>0.187</v>
      </c>
      <c r="G74" s="64">
        <v>0.112442077</v>
      </c>
      <c r="H74" s="27">
        <v>48.597111628210335</v>
      </c>
      <c r="I74" s="78" t="s">
        <v>1222</v>
      </c>
      <c r="J74" s="62">
        <v>1.1556</v>
      </c>
      <c r="K74" s="24">
        <f t="shared" si="1"/>
        <v>5855.3622080537898</v>
      </c>
      <c r="L74" s="23" t="s">
        <v>1738</v>
      </c>
      <c r="M74" s="23" t="s">
        <v>2034</v>
      </c>
      <c r="N74" s="23" t="s">
        <v>1430</v>
      </c>
      <c r="O74" s="28">
        <v>0</v>
      </c>
      <c r="P74" s="29">
        <v>46296</v>
      </c>
      <c r="Q74" s="66"/>
      <c r="R74" s="24"/>
      <c r="S74" s="25"/>
    </row>
    <row r="75" spans="1:19" s="23" customFormat="1" ht="15.75" x14ac:dyDescent="0.25">
      <c r="A75" s="23">
        <v>1427082957</v>
      </c>
      <c r="B75" s="26" t="s">
        <v>1067</v>
      </c>
      <c r="C75" s="23" t="s">
        <v>1491</v>
      </c>
      <c r="D75" s="27">
        <v>4308.33</v>
      </c>
      <c r="E75" s="27">
        <v>316.83999999999997</v>
      </c>
      <c r="F75" s="63">
        <v>0.20499999999999999</v>
      </c>
      <c r="G75" s="64">
        <v>2.2842853999999999E-2</v>
      </c>
      <c r="H75" s="27">
        <v>51.970730746546629</v>
      </c>
      <c r="I75" s="78" t="s">
        <v>1222</v>
      </c>
      <c r="J75" s="62">
        <v>1.1556</v>
      </c>
      <c r="K75" s="24">
        <f t="shared" si="1"/>
        <v>5409.2740056476669</v>
      </c>
      <c r="L75" s="23" t="s">
        <v>1739</v>
      </c>
      <c r="M75" s="23" t="s">
        <v>2035</v>
      </c>
      <c r="N75" s="23" t="s">
        <v>1430</v>
      </c>
      <c r="O75" s="28">
        <v>0</v>
      </c>
      <c r="P75" s="29">
        <v>46296</v>
      </c>
      <c r="Q75" s="66"/>
      <c r="R75" s="24"/>
      <c r="S75" s="25"/>
    </row>
    <row r="76" spans="1:19" s="23" customFormat="1" ht="15.75" x14ac:dyDescent="0.25">
      <c r="A76" s="23">
        <v>1699757401</v>
      </c>
      <c r="B76" s="26" t="s">
        <v>1142</v>
      </c>
      <c r="C76" s="23" t="s">
        <v>1280</v>
      </c>
      <c r="D76" s="27">
        <v>4308.33</v>
      </c>
      <c r="E76" s="27">
        <v>316.83999999999997</v>
      </c>
      <c r="F76" s="63">
        <v>0.27800000000000002</v>
      </c>
      <c r="G76" s="64">
        <v>0</v>
      </c>
      <c r="H76" s="27">
        <v>54.094818121151711</v>
      </c>
      <c r="I76" s="78" t="s">
        <v>1222</v>
      </c>
      <c r="J76" s="62">
        <v>1.1556</v>
      </c>
      <c r="K76" s="24">
        <f t="shared" si="1"/>
        <v>5295.5461479999994</v>
      </c>
      <c r="L76" s="23" t="s">
        <v>1740</v>
      </c>
      <c r="M76" s="23" t="s">
        <v>1404</v>
      </c>
      <c r="N76" s="23" t="s">
        <v>1430</v>
      </c>
      <c r="O76" s="28">
        <v>0</v>
      </c>
      <c r="P76" s="29">
        <v>46296</v>
      </c>
      <c r="Q76" s="66"/>
      <c r="R76" s="24"/>
      <c r="S76" s="25"/>
    </row>
    <row r="77" spans="1:19" s="23" customFormat="1" ht="15.75" x14ac:dyDescent="0.25">
      <c r="A77" s="23">
        <v>1457366189</v>
      </c>
      <c r="B77" s="26" t="s">
        <v>1076</v>
      </c>
      <c r="C77" s="23" t="s">
        <v>1506</v>
      </c>
      <c r="D77" s="27">
        <v>4308.33</v>
      </c>
      <c r="E77" s="27">
        <v>316.83999999999997</v>
      </c>
      <c r="F77" s="63">
        <v>0.246</v>
      </c>
      <c r="G77" s="64">
        <v>0</v>
      </c>
      <c r="H77" s="27">
        <v>53.147891201632461</v>
      </c>
      <c r="I77" s="78" t="s">
        <v>1222</v>
      </c>
      <c r="J77" s="62">
        <v>1.1556</v>
      </c>
      <c r="K77" s="24">
        <f t="shared" si="1"/>
        <v>5295.5461479999994</v>
      </c>
      <c r="L77" s="23" t="s">
        <v>1741</v>
      </c>
      <c r="M77" s="23" t="s">
        <v>2036</v>
      </c>
      <c r="N77" s="23" t="s">
        <v>1430</v>
      </c>
      <c r="O77" s="28">
        <v>0</v>
      </c>
      <c r="P77" s="29">
        <v>46296</v>
      </c>
      <c r="Q77" s="66"/>
      <c r="R77" s="24"/>
      <c r="S77" s="25"/>
    </row>
    <row r="78" spans="1:19" s="23" customFormat="1" ht="15.75" x14ac:dyDescent="0.25">
      <c r="A78" s="23">
        <v>1447299649</v>
      </c>
      <c r="B78" s="26" t="s">
        <v>1228</v>
      </c>
      <c r="C78" s="23" t="s">
        <v>1281</v>
      </c>
      <c r="D78" s="27">
        <v>4308.33</v>
      </c>
      <c r="E78" s="27">
        <v>316.83999999999997</v>
      </c>
      <c r="F78" s="63">
        <v>6.3E-2</v>
      </c>
      <c r="G78" s="64">
        <v>0.10321165</v>
      </c>
      <c r="H78" s="27">
        <v>44.769208964533796</v>
      </c>
      <c r="I78" s="78" t="s">
        <v>1219</v>
      </c>
      <c r="J78" s="62">
        <v>0.99980000000000002</v>
      </c>
      <c r="K78" s="24">
        <f t="shared" si="1"/>
        <v>5068.8892480748918</v>
      </c>
      <c r="L78" s="23" t="s">
        <v>1742</v>
      </c>
      <c r="M78" s="23" t="s">
        <v>2037</v>
      </c>
      <c r="N78" s="23" t="s">
        <v>1435</v>
      </c>
      <c r="O78" s="28">
        <v>0</v>
      </c>
      <c r="P78" s="29">
        <v>46296</v>
      </c>
      <c r="Q78" s="66"/>
      <c r="R78" s="24"/>
      <c r="S78" s="25"/>
    </row>
    <row r="79" spans="1:19" s="23" customFormat="1" ht="15.75" x14ac:dyDescent="0.25">
      <c r="A79" s="23">
        <v>1043878325</v>
      </c>
      <c r="B79" s="26" t="s">
        <v>957</v>
      </c>
      <c r="C79" s="23" t="s">
        <v>1507</v>
      </c>
      <c r="D79" s="27">
        <v>4308.33</v>
      </c>
      <c r="E79" s="27">
        <v>316.83999999999997</v>
      </c>
      <c r="F79" s="63">
        <v>0.19800000000000001</v>
      </c>
      <c r="G79" s="64">
        <v>0</v>
      </c>
      <c r="H79" s="27">
        <v>44.800448864844434</v>
      </c>
      <c r="I79" s="78" t="s">
        <v>1219</v>
      </c>
      <c r="J79" s="62">
        <v>0.99980000000000002</v>
      </c>
      <c r="K79" s="24">
        <f t="shared" si="1"/>
        <v>4624.3083340000003</v>
      </c>
      <c r="L79" s="23" t="s">
        <v>1743</v>
      </c>
      <c r="M79" s="23" t="s">
        <v>2038</v>
      </c>
      <c r="N79" s="23" t="s">
        <v>1386</v>
      </c>
      <c r="O79" s="28">
        <v>0</v>
      </c>
      <c r="P79" s="29">
        <v>46296</v>
      </c>
      <c r="Q79" s="66"/>
      <c r="R79" s="24"/>
      <c r="S79" s="25"/>
    </row>
    <row r="80" spans="1:19" s="23" customFormat="1" ht="15.75" x14ac:dyDescent="0.25">
      <c r="A80" s="23">
        <v>1851346720</v>
      </c>
      <c r="B80" s="26" t="s">
        <v>1184</v>
      </c>
      <c r="C80" s="23" t="s">
        <v>1508</v>
      </c>
      <c r="D80" s="27">
        <v>4308.33</v>
      </c>
      <c r="E80" s="27">
        <v>316.83999999999997</v>
      </c>
      <c r="F80" s="63">
        <v>0.27100000000000002</v>
      </c>
      <c r="G80" s="64">
        <v>0</v>
      </c>
      <c r="H80" s="27">
        <v>44.010592063667033</v>
      </c>
      <c r="I80" s="78" t="s">
        <v>1224</v>
      </c>
      <c r="J80" s="62">
        <v>0.95650000000000002</v>
      </c>
      <c r="K80" s="24">
        <f t="shared" si="1"/>
        <v>4437.7576450000006</v>
      </c>
      <c r="L80" s="23" t="s">
        <v>1744</v>
      </c>
      <c r="M80" s="23" t="s">
        <v>2039</v>
      </c>
      <c r="N80" s="23" t="s">
        <v>1386</v>
      </c>
      <c r="O80" s="28">
        <v>0</v>
      </c>
      <c r="P80" s="29">
        <v>46296</v>
      </c>
      <c r="Q80" s="66"/>
      <c r="R80" s="24"/>
      <c r="S80" s="25"/>
    </row>
    <row r="81" spans="1:19" s="23" customFormat="1" ht="15.75" x14ac:dyDescent="0.25">
      <c r="A81" s="23">
        <v>1992701429</v>
      </c>
      <c r="B81" s="26" t="s">
        <v>1216</v>
      </c>
      <c r="C81" s="23" t="s">
        <v>1282</v>
      </c>
      <c r="D81" s="27">
        <v>4308.33</v>
      </c>
      <c r="E81" s="27">
        <v>316.83999999999997</v>
      </c>
      <c r="F81" s="63">
        <v>0.20399999999999999</v>
      </c>
      <c r="G81" s="64">
        <v>0</v>
      </c>
      <c r="H81" s="27">
        <v>46.244099542023264</v>
      </c>
      <c r="I81" s="78" t="s">
        <v>1219</v>
      </c>
      <c r="J81" s="62">
        <v>0.99980000000000002</v>
      </c>
      <c r="K81" s="24">
        <f t="shared" si="1"/>
        <v>4624.3083340000003</v>
      </c>
      <c r="L81" s="23" t="s">
        <v>1745</v>
      </c>
      <c r="M81" s="23" t="s">
        <v>2040</v>
      </c>
      <c r="N81" s="23" t="s">
        <v>1386</v>
      </c>
      <c r="O81" s="28">
        <v>0</v>
      </c>
      <c r="P81" s="29">
        <v>46296</v>
      </c>
      <c r="Q81" s="66"/>
      <c r="R81" s="24"/>
      <c r="S81" s="25"/>
    </row>
    <row r="82" spans="1:19" s="23" customFormat="1" ht="15.75" x14ac:dyDescent="0.25">
      <c r="A82" s="23">
        <v>1689282147</v>
      </c>
      <c r="B82" s="26" t="s">
        <v>1141</v>
      </c>
      <c r="C82" s="23" t="s">
        <v>1283</v>
      </c>
      <c r="D82" s="27">
        <v>4308.33</v>
      </c>
      <c r="E82" s="27">
        <v>316.83999999999997</v>
      </c>
      <c r="F82" s="63">
        <v>0.159</v>
      </c>
      <c r="G82" s="64">
        <v>0</v>
      </c>
      <c r="H82" s="27">
        <v>49.368024532794117</v>
      </c>
      <c r="I82" s="78" t="s">
        <v>1222</v>
      </c>
      <c r="J82" s="62">
        <v>1.1556</v>
      </c>
      <c r="K82" s="24">
        <f t="shared" si="1"/>
        <v>5295.5461479999994</v>
      </c>
      <c r="L82" s="23" t="s">
        <v>1746</v>
      </c>
      <c r="M82" s="23" t="s">
        <v>2041</v>
      </c>
      <c r="N82" s="23" t="s">
        <v>1386</v>
      </c>
      <c r="O82" s="28">
        <v>0</v>
      </c>
      <c r="P82" s="29">
        <v>46296</v>
      </c>
      <c r="Q82" s="66"/>
      <c r="R82" s="24"/>
      <c r="S82" s="25"/>
    </row>
    <row r="83" spans="1:19" s="23" customFormat="1" ht="15.75" x14ac:dyDescent="0.25">
      <c r="A83" s="23">
        <v>1881785863</v>
      </c>
      <c r="B83" s="26" t="s">
        <v>1193</v>
      </c>
      <c r="C83" s="23" t="s">
        <v>1284</v>
      </c>
      <c r="D83" s="27">
        <v>4308.33</v>
      </c>
      <c r="E83" s="27">
        <v>316.83999999999997</v>
      </c>
      <c r="F83" s="63">
        <v>0.13700000000000001</v>
      </c>
      <c r="G83" s="64">
        <v>3.7104059999999999E-3</v>
      </c>
      <c r="H83" s="27">
        <v>51.010517586837928</v>
      </c>
      <c r="I83" s="78" t="s">
        <v>1222</v>
      </c>
      <c r="J83" s="62">
        <v>1.1556</v>
      </c>
      <c r="K83" s="24">
        <f t="shared" si="1"/>
        <v>5314.0191691637765</v>
      </c>
      <c r="L83" s="23" t="s">
        <v>1747</v>
      </c>
      <c r="M83" s="23" t="s">
        <v>2042</v>
      </c>
      <c r="N83" s="23" t="s">
        <v>1386</v>
      </c>
      <c r="O83" s="28">
        <v>0</v>
      </c>
      <c r="P83" s="29">
        <v>46296</v>
      </c>
      <c r="Q83" s="66"/>
      <c r="R83" s="24"/>
      <c r="S83" s="25"/>
    </row>
    <row r="84" spans="1:19" s="23" customFormat="1" ht="15.75" x14ac:dyDescent="0.25">
      <c r="A84" s="23">
        <v>1871588772</v>
      </c>
      <c r="B84" s="26" t="s">
        <v>1188</v>
      </c>
      <c r="C84" s="23" t="s">
        <v>1285</v>
      </c>
      <c r="D84" s="27">
        <v>4308.33</v>
      </c>
      <c r="E84" s="27">
        <v>316.83999999999997</v>
      </c>
      <c r="F84" s="63">
        <v>0.19800000000000001</v>
      </c>
      <c r="G84" s="64">
        <v>0</v>
      </c>
      <c r="H84" s="27">
        <v>50.688904597519141</v>
      </c>
      <c r="I84" s="78" t="s">
        <v>1222</v>
      </c>
      <c r="J84" s="62">
        <v>1.1556</v>
      </c>
      <c r="K84" s="24">
        <f t="shared" si="1"/>
        <v>5295.5461479999994</v>
      </c>
      <c r="L84" s="23" t="s">
        <v>1748</v>
      </c>
      <c r="M84" s="23" t="s">
        <v>2043</v>
      </c>
      <c r="N84" s="23" t="s">
        <v>1386</v>
      </c>
      <c r="O84" s="28">
        <v>0</v>
      </c>
      <c r="P84" s="29">
        <v>46296</v>
      </c>
      <c r="Q84" s="66"/>
      <c r="R84" s="24"/>
      <c r="S84" s="25"/>
    </row>
    <row r="85" spans="1:19" s="23" customFormat="1" ht="15.75" x14ac:dyDescent="0.25">
      <c r="A85" s="23">
        <v>1609869916</v>
      </c>
      <c r="B85" s="26" t="s">
        <v>1121</v>
      </c>
      <c r="C85" s="23" t="s">
        <v>1509</v>
      </c>
      <c r="D85" s="27">
        <v>4308.33</v>
      </c>
      <c r="E85" s="27">
        <v>316.83999999999997</v>
      </c>
      <c r="F85" s="63">
        <v>0.217</v>
      </c>
      <c r="G85" s="64">
        <v>4.8987832000000002E-2</v>
      </c>
      <c r="H85" s="27">
        <v>44.373176140477916</v>
      </c>
      <c r="I85" s="78" t="s">
        <v>1219</v>
      </c>
      <c r="J85" s="62">
        <v>0.99980000000000002</v>
      </c>
      <c r="K85" s="24">
        <f t="shared" si="1"/>
        <v>4835.3218690913118</v>
      </c>
      <c r="L85" s="23" t="s">
        <v>1749</v>
      </c>
      <c r="M85" s="23" t="s">
        <v>2044</v>
      </c>
      <c r="N85" s="23" t="s">
        <v>1386</v>
      </c>
      <c r="O85" s="28">
        <v>0</v>
      </c>
      <c r="P85" s="29">
        <v>46296</v>
      </c>
      <c r="Q85" s="66"/>
      <c r="R85" s="24"/>
      <c r="S85" s="25"/>
    </row>
    <row r="86" spans="1:19" s="23" customFormat="1" ht="15.75" x14ac:dyDescent="0.25">
      <c r="A86" s="23">
        <v>1467492421</v>
      </c>
      <c r="B86" s="26" t="s">
        <v>1081</v>
      </c>
      <c r="C86" s="23" t="s">
        <v>1510</v>
      </c>
      <c r="D86" s="27">
        <v>4308.33</v>
      </c>
      <c r="E86" s="27">
        <v>316.83999999999997</v>
      </c>
      <c r="F86" s="63">
        <v>0.252</v>
      </c>
      <c r="G86" s="64">
        <v>3.5137596E-2</v>
      </c>
      <c r="H86" s="27">
        <v>53.750700817104018</v>
      </c>
      <c r="I86" s="78" t="s">
        <v>1222</v>
      </c>
      <c r="J86" s="62">
        <v>1.1556</v>
      </c>
      <c r="K86" s="24">
        <f t="shared" si="1"/>
        <v>5470.4859132311403</v>
      </c>
      <c r="L86" s="23" t="s">
        <v>1750</v>
      </c>
      <c r="M86" s="23" t="s">
        <v>2045</v>
      </c>
      <c r="N86" s="23" t="s">
        <v>1386</v>
      </c>
      <c r="O86" s="28">
        <v>0</v>
      </c>
      <c r="P86" s="29">
        <v>46296</v>
      </c>
      <c r="Q86" s="66"/>
      <c r="R86" s="24"/>
      <c r="S86" s="25"/>
    </row>
    <row r="87" spans="1:19" s="23" customFormat="1" ht="15.75" x14ac:dyDescent="0.25">
      <c r="A87" s="23">
        <v>1285621623</v>
      </c>
      <c r="B87" s="26" t="s">
        <v>1020</v>
      </c>
      <c r="C87" s="23" t="s">
        <v>1511</v>
      </c>
      <c r="D87" s="27">
        <v>4308.33</v>
      </c>
      <c r="E87" s="27">
        <v>316.83999999999997</v>
      </c>
      <c r="F87" s="63">
        <v>0.19900000000000001</v>
      </c>
      <c r="G87" s="64">
        <v>0</v>
      </c>
      <c r="H87" s="27">
        <v>44.22252388985823</v>
      </c>
      <c r="I87" s="78" t="s">
        <v>1219</v>
      </c>
      <c r="J87" s="62">
        <v>0.99980000000000002</v>
      </c>
      <c r="K87" s="24">
        <f t="shared" si="1"/>
        <v>4624.3083340000003</v>
      </c>
      <c r="L87" s="23" t="s">
        <v>1384</v>
      </c>
      <c r="M87" s="23" t="s">
        <v>1385</v>
      </c>
      <c r="N87" s="23" t="s">
        <v>1386</v>
      </c>
      <c r="O87" s="28">
        <v>0</v>
      </c>
      <c r="P87" s="29">
        <v>46296</v>
      </c>
      <c r="Q87" s="66"/>
      <c r="R87" s="24"/>
      <c r="S87" s="25"/>
    </row>
    <row r="88" spans="1:19" s="23" customFormat="1" ht="15.75" x14ac:dyDescent="0.25">
      <c r="A88" s="23">
        <v>1154365062</v>
      </c>
      <c r="B88" s="26" t="s">
        <v>994</v>
      </c>
      <c r="C88" s="23" t="s">
        <v>1512</v>
      </c>
      <c r="D88" s="27">
        <v>4308.33</v>
      </c>
      <c r="E88" s="27">
        <v>316.83999999999997</v>
      </c>
      <c r="F88" s="63">
        <v>0.27100000000000002</v>
      </c>
      <c r="G88" s="64">
        <v>0</v>
      </c>
      <c r="H88" s="27">
        <v>48.71693398834892</v>
      </c>
      <c r="I88" s="78" t="s">
        <v>1222</v>
      </c>
      <c r="J88" s="62">
        <v>1.1556</v>
      </c>
      <c r="K88" s="24">
        <f t="shared" si="1"/>
        <v>5295.5461479999994</v>
      </c>
      <c r="L88" s="23" t="s">
        <v>1751</v>
      </c>
      <c r="M88" s="23" t="s">
        <v>2046</v>
      </c>
      <c r="N88" s="23" t="s">
        <v>1386</v>
      </c>
      <c r="O88" s="28">
        <v>0</v>
      </c>
      <c r="P88" s="29">
        <v>46296</v>
      </c>
      <c r="Q88" s="66"/>
      <c r="R88" s="24"/>
      <c r="S88" s="25"/>
    </row>
    <row r="89" spans="1:19" s="23" customFormat="1" ht="15.75" x14ac:dyDescent="0.25">
      <c r="A89" s="23">
        <v>1821135963</v>
      </c>
      <c r="B89" s="26" t="s">
        <v>1177</v>
      </c>
      <c r="C89" s="23" t="s">
        <v>1286</v>
      </c>
      <c r="D89" s="27">
        <v>4308.33</v>
      </c>
      <c r="E89" s="27">
        <v>316.83999999999997</v>
      </c>
      <c r="F89" s="63">
        <v>0.35199999999999998</v>
      </c>
      <c r="G89" s="64">
        <v>0</v>
      </c>
      <c r="H89" s="27">
        <v>42.261882238629731</v>
      </c>
      <c r="I89" s="78" t="s">
        <v>1224</v>
      </c>
      <c r="J89" s="62">
        <v>0.95650000000000002</v>
      </c>
      <c r="K89" s="24">
        <f t="shared" si="1"/>
        <v>4437.7576450000006</v>
      </c>
      <c r="L89" s="23" t="s">
        <v>1752</v>
      </c>
      <c r="M89" s="23" t="s">
        <v>2047</v>
      </c>
      <c r="N89" s="23" t="s">
        <v>1386</v>
      </c>
      <c r="O89" s="28">
        <v>0</v>
      </c>
      <c r="P89" s="29">
        <v>46296</v>
      </c>
      <c r="Q89" s="66"/>
      <c r="R89" s="24"/>
      <c r="S89" s="25"/>
    </row>
    <row r="90" spans="1:19" s="23" customFormat="1" ht="15.75" x14ac:dyDescent="0.25">
      <c r="A90" s="23">
        <v>1518911338</v>
      </c>
      <c r="B90" s="26" t="s">
        <v>1094</v>
      </c>
      <c r="C90" s="23" t="s">
        <v>1513</v>
      </c>
      <c r="D90" s="27">
        <v>4308.33</v>
      </c>
      <c r="E90" s="27">
        <v>316.83999999999997</v>
      </c>
      <c r="F90" s="63">
        <v>0.253</v>
      </c>
      <c r="G90" s="64">
        <v>0.138496495</v>
      </c>
      <c r="H90" s="27">
        <v>53.80754598904138</v>
      </c>
      <c r="I90" s="78" t="s">
        <v>1222</v>
      </c>
      <c r="J90" s="62">
        <v>1.1556</v>
      </c>
      <c r="K90" s="24">
        <f t="shared" si="1"/>
        <v>5985.0794991329512</v>
      </c>
      <c r="L90" s="23" t="s">
        <v>1753</v>
      </c>
      <c r="M90" s="23" t="s">
        <v>2048</v>
      </c>
      <c r="N90" s="23" t="s">
        <v>1386</v>
      </c>
      <c r="O90" s="28">
        <v>0</v>
      </c>
      <c r="P90" s="29">
        <v>46296</v>
      </c>
      <c r="Q90" s="66"/>
      <c r="R90" s="24"/>
      <c r="S90" s="25"/>
    </row>
    <row r="91" spans="1:19" s="23" customFormat="1" ht="15.75" x14ac:dyDescent="0.25">
      <c r="A91" s="23">
        <v>1467499046</v>
      </c>
      <c r="B91" s="26" t="s">
        <v>1083</v>
      </c>
      <c r="C91" s="23" t="s">
        <v>1514</v>
      </c>
      <c r="D91" s="27">
        <v>4308.33</v>
      </c>
      <c r="E91" s="27">
        <v>316.83999999999997</v>
      </c>
      <c r="F91" s="63">
        <v>0.24</v>
      </c>
      <c r="G91" s="64">
        <v>0</v>
      </c>
      <c r="H91" s="27">
        <v>37.762340478583141</v>
      </c>
      <c r="I91" s="78" t="s">
        <v>1223</v>
      </c>
      <c r="J91" s="62">
        <v>0.88580000000000003</v>
      </c>
      <c r="K91" s="24">
        <f t="shared" si="1"/>
        <v>4133.1587140000001</v>
      </c>
      <c r="L91" s="23" t="s">
        <v>1754</v>
      </c>
      <c r="M91" s="23" t="s">
        <v>2049</v>
      </c>
      <c r="N91" s="23" t="s">
        <v>1386</v>
      </c>
      <c r="O91" s="28">
        <v>0</v>
      </c>
      <c r="P91" s="29">
        <v>46296</v>
      </c>
      <c r="Q91" s="66"/>
      <c r="R91" s="24"/>
      <c r="S91" s="25"/>
    </row>
    <row r="92" spans="1:19" s="23" customFormat="1" ht="15.75" x14ac:dyDescent="0.25">
      <c r="A92" s="23">
        <v>1649270257</v>
      </c>
      <c r="B92" s="26" t="s">
        <v>1083</v>
      </c>
      <c r="C92" s="23" t="s">
        <v>1514</v>
      </c>
      <c r="D92" s="27">
        <v>4308.33</v>
      </c>
      <c r="E92" s="27">
        <v>316.83999999999997</v>
      </c>
      <c r="F92" s="63">
        <v>0.24</v>
      </c>
      <c r="G92" s="64">
        <v>0</v>
      </c>
      <c r="H92" s="27">
        <v>37.762340478583141</v>
      </c>
      <c r="I92" s="78" t="s">
        <v>1223</v>
      </c>
      <c r="J92" s="62">
        <v>0.88580000000000003</v>
      </c>
      <c r="K92" s="24">
        <f t="shared" si="1"/>
        <v>4133.1587140000001</v>
      </c>
      <c r="L92" s="23" t="s">
        <v>1754</v>
      </c>
      <c r="M92" s="23" t="s">
        <v>2049</v>
      </c>
      <c r="N92" s="23" t="s">
        <v>1386</v>
      </c>
      <c r="O92" s="28">
        <v>0</v>
      </c>
      <c r="P92" s="29">
        <v>46296</v>
      </c>
      <c r="Q92" s="66"/>
      <c r="R92" s="24"/>
      <c r="S92" s="25"/>
    </row>
    <row r="93" spans="1:19" s="23" customFormat="1" ht="15.75" x14ac:dyDescent="0.25">
      <c r="A93" s="23">
        <v>1538101688</v>
      </c>
      <c r="B93" s="26" t="s">
        <v>1098</v>
      </c>
      <c r="C93" s="23" t="s">
        <v>1515</v>
      </c>
      <c r="D93" s="27">
        <v>4308.33</v>
      </c>
      <c r="E93" s="27">
        <v>316.83999999999997</v>
      </c>
      <c r="F93" s="63">
        <v>0.27500000000000002</v>
      </c>
      <c r="G93" s="64">
        <v>0</v>
      </c>
      <c r="H93" s="27">
        <v>41.378490249087903</v>
      </c>
      <c r="I93" s="78" t="s">
        <v>1224</v>
      </c>
      <c r="J93" s="62">
        <v>0.95650000000000002</v>
      </c>
      <c r="K93" s="24">
        <f t="shared" si="1"/>
        <v>4437.7576450000006</v>
      </c>
      <c r="L93" s="23" t="s">
        <v>1755</v>
      </c>
      <c r="M93" s="23" t="s">
        <v>2050</v>
      </c>
      <c r="N93" s="23" t="s">
        <v>1386</v>
      </c>
      <c r="O93" s="28">
        <v>0</v>
      </c>
      <c r="P93" s="29">
        <v>46296</v>
      </c>
      <c r="Q93" s="66"/>
      <c r="R93" s="24"/>
      <c r="S93" s="25"/>
    </row>
    <row r="94" spans="1:19" s="23" customFormat="1" ht="15.75" x14ac:dyDescent="0.25">
      <c r="A94" s="23">
        <v>1902865389</v>
      </c>
      <c r="B94" s="26" t="s">
        <v>1198</v>
      </c>
      <c r="C94" s="23" t="s">
        <v>1287</v>
      </c>
      <c r="D94" s="27">
        <v>4308.33</v>
      </c>
      <c r="E94" s="27">
        <v>316.83999999999997</v>
      </c>
      <c r="F94" s="63">
        <v>0.154</v>
      </c>
      <c r="G94" s="64">
        <v>0</v>
      </c>
      <c r="H94" s="27">
        <v>45.196039230054382</v>
      </c>
      <c r="I94" s="78" t="s">
        <v>1219</v>
      </c>
      <c r="J94" s="62">
        <v>0.99980000000000002</v>
      </c>
      <c r="K94" s="24">
        <f t="shared" si="1"/>
        <v>4624.3083340000003</v>
      </c>
      <c r="L94" s="23" t="s">
        <v>1756</v>
      </c>
      <c r="M94" s="23" t="s">
        <v>2051</v>
      </c>
      <c r="N94" s="23" t="s">
        <v>1386</v>
      </c>
      <c r="O94" s="28">
        <v>0</v>
      </c>
      <c r="P94" s="29">
        <v>46296</v>
      </c>
      <c r="Q94" s="66"/>
      <c r="R94" s="24"/>
      <c r="S94" s="25"/>
    </row>
    <row r="95" spans="1:19" s="23" customFormat="1" ht="15.75" x14ac:dyDescent="0.25">
      <c r="A95" s="23">
        <v>1891799227</v>
      </c>
      <c r="B95" s="26" t="s">
        <v>1194</v>
      </c>
      <c r="C95" s="23" t="s">
        <v>1516</v>
      </c>
      <c r="D95" s="27">
        <v>4308.33</v>
      </c>
      <c r="E95" s="27">
        <v>316.83999999999997</v>
      </c>
      <c r="F95" s="63">
        <v>0.193</v>
      </c>
      <c r="G95" s="64">
        <v>5.1423337E-2</v>
      </c>
      <c r="H95" s="27">
        <v>54.589750788252879</v>
      </c>
      <c r="I95" s="78" t="s">
        <v>1222</v>
      </c>
      <c r="J95" s="62">
        <v>1.1556</v>
      </c>
      <c r="K95" s="24">
        <f t="shared" si="1"/>
        <v>5551.5678320725756</v>
      </c>
      <c r="L95" s="23" t="s">
        <v>1757</v>
      </c>
      <c r="M95" s="23" t="s">
        <v>2041</v>
      </c>
      <c r="N95" s="23" t="s">
        <v>1386</v>
      </c>
      <c r="O95" s="28">
        <v>0</v>
      </c>
      <c r="P95" s="29">
        <v>46296</v>
      </c>
      <c r="Q95" s="66"/>
      <c r="R95" s="24"/>
      <c r="S95" s="25"/>
    </row>
    <row r="96" spans="1:19" s="23" customFormat="1" ht="15.75" x14ac:dyDescent="0.25">
      <c r="A96" s="23">
        <v>1982609442</v>
      </c>
      <c r="B96" s="26" t="s">
        <v>1194</v>
      </c>
      <c r="C96" s="23" t="s">
        <v>1517</v>
      </c>
      <c r="D96" s="27">
        <v>4308.33</v>
      </c>
      <c r="E96" s="27">
        <v>316.83999999999997</v>
      </c>
      <c r="F96" s="63">
        <v>0.193</v>
      </c>
      <c r="G96" s="64">
        <v>5.1423337E-2</v>
      </c>
      <c r="H96" s="27">
        <v>54.589750788252879</v>
      </c>
      <c r="I96" s="78" t="s">
        <v>1222</v>
      </c>
      <c r="J96" s="62">
        <v>1.1556</v>
      </c>
      <c r="K96" s="24">
        <f t="shared" si="1"/>
        <v>5551.5678320725756</v>
      </c>
      <c r="L96" s="23" t="s">
        <v>1758</v>
      </c>
      <c r="M96" s="23" t="s">
        <v>2041</v>
      </c>
      <c r="N96" s="23" t="s">
        <v>1386</v>
      </c>
      <c r="O96" s="28">
        <v>0</v>
      </c>
      <c r="P96" s="29">
        <v>46296</v>
      </c>
      <c r="Q96" s="66"/>
      <c r="R96" s="24"/>
      <c r="S96" s="25"/>
    </row>
    <row r="97" spans="1:19" s="23" customFormat="1" ht="15.75" x14ac:dyDescent="0.25">
      <c r="A97" s="23">
        <v>1538244918</v>
      </c>
      <c r="B97" s="26" t="s">
        <v>1102</v>
      </c>
      <c r="C97" s="23" t="s">
        <v>1289</v>
      </c>
      <c r="D97" s="27">
        <v>4308.33</v>
      </c>
      <c r="E97" s="27">
        <v>316.83999999999997</v>
      </c>
      <c r="F97" s="63">
        <v>0.14000000000000001</v>
      </c>
      <c r="G97" s="64">
        <v>4.2003700000000001E-3</v>
      </c>
      <c r="H97" s="27">
        <v>52.467613981884838</v>
      </c>
      <c r="I97" s="78" t="s">
        <v>1222</v>
      </c>
      <c r="J97" s="62">
        <v>1.1556</v>
      </c>
      <c r="K97" s="24">
        <f t="shared" si="1"/>
        <v>5316.4585559428742</v>
      </c>
      <c r="L97" s="23" t="s">
        <v>1759</v>
      </c>
      <c r="M97" s="23" t="s">
        <v>2048</v>
      </c>
      <c r="N97" s="23" t="s">
        <v>1386</v>
      </c>
      <c r="O97" s="28">
        <v>0</v>
      </c>
      <c r="P97" s="29">
        <v>46296</v>
      </c>
      <c r="Q97" s="66"/>
      <c r="R97" s="24"/>
      <c r="S97" s="25"/>
    </row>
    <row r="98" spans="1:19" s="23" customFormat="1" ht="15.75" x14ac:dyDescent="0.25">
      <c r="A98" s="23">
        <v>1730264128</v>
      </c>
      <c r="B98" s="26" t="s">
        <v>1150</v>
      </c>
      <c r="C98" s="23" t="s">
        <v>1290</v>
      </c>
      <c r="D98" s="27">
        <v>4308.33</v>
      </c>
      <c r="E98" s="27">
        <v>316.83999999999997</v>
      </c>
      <c r="F98" s="63">
        <v>0.14499999999999999</v>
      </c>
      <c r="G98" s="64">
        <v>0</v>
      </c>
      <c r="H98" s="27">
        <v>51.171536426674642</v>
      </c>
      <c r="I98" s="78" t="s">
        <v>1222</v>
      </c>
      <c r="J98" s="62">
        <v>1.1556</v>
      </c>
      <c r="K98" s="24">
        <f t="shared" si="1"/>
        <v>5295.5461479999994</v>
      </c>
      <c r="L98" s="23" t="s">
        <v>1760</v>
      </c>
      <c r="M98" s="23" t="s">
        <v>2052</v>
      </c>
      <c r="N98" s="23" t="s">
        <v>1386</v>
      </c>
      <c r="O98" s="28">
        <v>0</v>
      </c>
      <c r="P98" s="29">
        <v>46296</v>
      </c>
      <c r="Q98" s="66"/>
      <c r="R98" s="24"/>
      <c r="S98" s="25"/>
    </row>
    <row r="99" spans="1:19" s="23" customFormat="1" ht="15.75" x14ac:dyDescent="0.25">
      <c r="A99" s="23">
        <v>1427095488</v>
      </c>
      <c r="B99" s="26" t="s">
        <v>1069</v>
      </c>
      <c r="C99" s="23" t="s">
        <v>1518</v>
      </c>
      <c r="D99" s="27">
        <v>4308.33</v>
      </c>
      <c r="E99" s="27">
        <v>316.83999999999997</v>
      </c>
      <c r="F99" s="63">
        <v>0.114</v>
      </c>
      <c r="G99" s="64">
        <v>0</v>
      </c>
      <c r="H99" s="27">
        <v>48.075215160635459</v>
      </c>
      <c r="I99" s="78" t="s">
        <v>1222</v>
      </c>
      <c r="J99" s="62">
        <v>1.1556</v>
      </c>
      <c r="K99" s="24">
        <f t="shared" si="1"/>
        <v>5295.5461479999994</v>
      </c>
      <c r="L99" s="23" t="s">
        <v>1761</v>
      </c>
      <c r="M99" s="23" t="s">
        <v>2053</v>
      </c>
      <c r="N99" s="23" t="s">
        <v>1386</v>
      </c>
      <c r="O99" s="28">
        <v>0</v>
      </c>
      <c r="P99" s="29">
        <v>46296</v>
      </c>
      <c r="Q99" s="66"/>
      <c r="R99" s="24"/>
      <c r="S99" s="25"/>
    </row>
    <row r="100" spans="1:19" s="23" customFormat="1" ht="15.75" x14ac:dyDescent="0.25">
      <c r="A100" s="23">
        <v>1063484483</v>
      </c>
      <c r="B100" s="26" t="s">
        <v>970</v>
      </c>
      <c r="C100" s="23" t="s">
        <v>1519</v>
      </c>
      <c r="D100" s="27">
        <v>4308.33</v>
      </c>
      <c r="E100" s="27">
        <v>316.83999999999997</v>
      </c>
      <c r="F100" s="63">
        <v>0.2</v>
      </c>
      <c r="G100" s="64">
        <v>0</v>
      </c>
      <c r="H100" s="27">
        <v>42.949825078740993</v>
      </c>
      <c r="I100" s="78" t="s">
        <v>1224</v>
      </c>
      <c r="J100" s="62">
        <v>0.95650000000000002</v>
      </c>
      <c r="K100" s="24">
        <f t="shared" si="1"/>
        <v>4437.7576450000006</v>
      </c>
      <c r="L100" s="23" t="s">
        <v>1387</v>
      </c>
      <c r="M100" s="23" t="s">
        <v>1388</v>
      </c>
      <c r="N100" s="23" t="s">
        <v>1386</v>
      </c>
      <c r="O100" s="28">
        <v>0</v>
      </c>
      <c r="P100" s="29">
        <v>46296</v>
      </c>
      <c r="Q100" s="66"/>
      <c r="R100" s="24"/>
      <c r="S100" s="25"/>
    </row>
    <row r="101" spans="1:19" s="23" customFormat="1" ht="15.75" x14ac:dyDescent="0.25">
      <c r="A101" s="23">
        <v>1437150984</v>
      </c>
      <c r="B101" s="26" t="s">
        <v>1072</v>
      </c>
      <c r="C101" s="23" t="s">
        <v>1520</v>
      </c>
      <c r="D101" s="27">
        <v>4308.33</v>
      </c>
      <c r="E101" s="27">
        <v>316.83999999999997</v>
      </c>
      <c r="F101" s="63">
        <v>0.27400000000000002</v>
      </c>
      <c r="G101" s="64">
        <v>0</v>
      </c>
      <c r="H101" s="27">
        <v>51.541525705351354</v>
      </c>
      <c r="I101" s="78" t="s">
        <v>1222</v>
      </c>
      <c r="J101" s="62">
        <v>1.1556</v>
      </c>
      <c r="K101" s="24">
        <f t="shared" si="1"/>
        <v>5295.5461479999994</v>
      </c>
      <c r="L101" s="23" t="s">
        <v>1762</v>
      </c>
      <c r="M101" s="23" t="s">
        <v>2048</v>
      </c>
      <c r="N101" s="23" t="s">
        <v>1386</v>
      </c>
      <c r="O101" s="28">
        <v>0</v>
      </c>
      <c r="P101" s="29">
        <v>46296</v>
      </c>
      <c r="Q101" s="66"/>
      <c r="R101" s="24"/>
      <c r="S101" s="25"/>
    </row>
    <row r="102" spans="1:19" s="23" customFormat="1" ht="15.75" x14ac:dyDescent="0.25">
      <c r="A102" s="23">
        <v>1447457775</v>
      </c>
      <c r="B102" s="26" t="s">
        <v>1072</v>
      </c>
      <c r="C102" s="23" t="s">
        <v>1521</v>
      </c>
      <c r="D102" s="27">
        <v>4308.33</v>
      </c>
      <c r="E102" s="27">
        <v>316.83999999999997</v>
      </c>
      <c r="F102" s="63">
        <v>0.27400000000000002</v>
      </c>
      <c r="G102" s="64">
        <v>0</v>
      </c>
      <c r="H102" s="27">
        <v>51.541525705351354</v>
      </c>
      <c r="I102" s="78" t="s">
        <v>1222</v>
      </c>
      <c r="J102" s="62">
        <v>1.1556</v>
      </c>
      <c r="K102" s="24">
        <f t="shared" si="1"/>
        <v>5295.5461479999994</v>
      </c>
      <c r="L102" s="23" t="s">
        <v>1763</v>
      </c>
      <c r="M102" s="23" t="s">
        <v>2048</v>
      </c>
      <c r="N102" s="23" t="s">
        <v>1386</v>
      </c>
      <c r="O102" s="28">
        <v>0</v>
      </c>
      <c r="P102" s="29">
        <v>46296</v>
      </c>
      <c r="Q102" s="66"/>
      <c r="R102" s="24"/>
      <c r="S102" s="25"/>
    </row>
    <row r="103" spans="1:19" s="23" customFormat="1" ht="15.75" x14ac:dyDescent="0.25">
      <c r="A103" s="23">
        <v>1598766495</v>
      </c>
      <c r="B103" s="26" t="s">
        <v>1118</v>
      </c>
      <c r="C103" s="23" t="s">
        <v>1522</v>
      </c>
      <c r="D103" s="27">
        <v>4308.33</v>
      </c>
      <c r="E103" s="27">
        <v>316.83999999999997</v>
      </c>
      <c r="F103" s="63">
        <v>0.23899999999999999</v>
      </c>
      <c r="G103" s="64">
        <v>0</v>
      </c>
      <c r="H103" s="27">
        <v>47.471719967622725</v>
      </c>
      <c r="I103" s="78" t="s">
        <v>1221</v>
      </c>
      <c r="J103" s="62">
        <v>1.0061</v>
      </c>
      <c r="K103" s="24">
        <f t="shared" si="1"/>
        <v>4651.4508130000004</v>
      </c>
      <c r="L103" s="23" t="s">
        <v>1764</v>
      </c>
      <c r="M103" s="23" t="s">
        <v>2054</v>
      </c>
      <c r="N103" s="23" t="s">
        <v>1436</v>
      </c>
      <c r="O103" s="28">
        <v>0</v>
      </c>
      <c r="P103" s="29">
        <v>46296</v>
      </c>
      <c r="Q103" s="66"/>
      <c r="R103" s="24"/>
      <c r="S103" s="25"/>
    </row>
    <row r="104" spans="1:19" s="23" customFormat="1" ht="15.75" x14ac:dyDescent="0.25">
      <c r="A104" s="23">
        <v>1790789147</v>
      </c>
      <c r="B104" s="26" t="s">
        <v>1164</v>
      </c>
      <c r="C104" s="23" t="s">
        <v>1293</v>
      </c>
      <c r="D104" s="27">
        <v>4308.33</v>
      </c>
      <c r="E104" s="27">
        <v>316.83999999999997</v>
      </c>
      <c r="F104" s="63">
        <v>0.25</v>
      </c>
      <c r="G104" s="64">
        <v>4.2532158E-2</v>
      </c>
      <c r="H104" s="27">
        <v>54.696603106998381</v>
      </c>
      <c r="I104" s="78" t="s">
        <v>1222</v>
      </c>
      <c r="J104" s="62">
        <v>1.1556</v>
      </c>
      <c r="K104" s="24">
        <f t="shared" si="1"/>
        <v>5507.3012645223071</v>
      </c>
      <c r="L104" s="23" t="s">
        <v>1765</v>
      </c>
      <c r="M104" s="23" t="s">
        <v>2055</v>
      </c>
      <c r="N104" s="23" t="s">
        <v>1437</v>
      </c>
      <c r="O104" s="28">
        <v>0</v>
      </c>
      <c r="P104" s="29">
        <v>46296</v>
      </c>
      <c r="Q104" s="66"/>
      <c r="R104" s="24"/>
      <c r="S104" s="25"/>
    </row>
    <row r="105" spans="1:19" s="23" customFormat="1" ht="15.75" x14ac:dyDescent="0.25">
      <c r="A105" s="23">
        <v>1942281266</v>
      </c>
      <c r="B105" s="26" t="s">
        <v>1204</v>
      </c>
      <c r="C105" s="23" t="s">
        <v>1294</v>
      </c>
      <c r="D105" s="27">
        <v>4308.33</v>
      </c>
      <c r="E105" s="27">
        <v>316.83999999999997</v>
      </c>
      <c r="F105" s="63">
        <v>0.58699999999999997</v>
      </c>
      <c r="G105" s="64">
        <v>0</v>
      </c>
      <c r="H105" s="27">
        <v>49.860248963607276</v>
      </c>
      <c r="I105" s="78" t="s">
        <v>1222</v>
      </c>
      <c r="J105" s="62">
        <v>1.1556</v>
      </c>
      <c r="K105" s="24">
        <f t="shared" si="1"/>
        <v>5295.5461479999994</v>
      </c>
      <c r="L105" s="23" t="s">
        <v>1766</v>
      </c>
      <c r="M105" s="23" t="s">
        <v>2056</v>
      </c>
      <c r="N105" s="23" t="s">
        <v>1438</v>
      </c>
      <c r="O105" s="28">
        <v>0</v>
      </c>
      <c r="P105" s="29">
        <v>46296</v>
      </c>
      <c r="Q105" s="66"/>
      <c r="R105" s="24"/>
      <c r="S105" s="25"/>
    </row>
    <row r="106" spans="1:19" s="23" customFormat="1" ht="15.75" x14ac:dyDescent="0.25">
      <c r="A106" s="23">
        <v>1174660120</v>
      </c>
      <c r="B106" s="26" t="s">
        <v>996</v>
      </c>
      <c r="C106" s="23" t="s">
        <v>1523</v>
      </c>
      <c r="D106" s="27">
        <v>4308.33</v>
      </c>
      <c r="E106" s="27">
        <v>316.83999999999997</v>
      </c>
      <c r="F106" s="63">
        <v>0.65200000000000002</v>
      </c>
      <c r="G106" s="64">
        <v>0.194446287</v>
      </c>
      <c r="H106" s="27">
        <v>53.670755399593183</v>
      </c>
      <c r="I106" s="78" t="s">
        <v>1222</v>
      </c>
      <c r="J106" s="62">
        <v>1.1556</v>
      </c>
      <c r="K106" s="24">
        <f t="shared" si="1"/>
        <v>6263.6370725426723</v>
      </c>
      <c r="L106" s="23" t="s">
        <v>1523</v>
      </c>
      <c r="M106" s="23" t="s">
        <v>2057</v>
      </c>
      <c r="N106" s="23" t="s">
        <v>1438</v>
      </c>
      <c r="O106" s="28">
        <v>0</v>
      </c>
      <c r="P106" s="29">
        <v>46296</v>
      </c>
      <c r="Q106" s="66"/>
      <c r="R106" s="24"/>
      <c r="S106" s="25"/>
    </row>
    <row r="107" spans="1:19" s="23" customFormat="1" ht="15.75" x14ac:dyDescent="0.25">
      <c r="A107" s="23">
        <v>1538165527</v>
      </c>
      <c r="B107" s="26" t="s">
        <v>1101</v>
      </c>
      <c r="C107" s="23" t="s">
        <v>1524</v>
      </c>
      <c r="D107" s="27">
        <v>4308.33</v>
      </c>
      <c r="E107" s="27">
        <v>316.83999999999997</v>
      </c>
      <c r="F107" s="63">
        <v>0.68799999999999994</v>
      </c>
      <c r="G107" s="64">
        <v>0</v>
      </c>
      <c r="H107" s="27">
        <v>50.473448386703332</v>
      </c>
      <c r="I107" s="78" t="s">
        <v>1222</v>
      </c>
      <c r="J107" s="62">
        <v>1.1556</v>
      </c>
      <c r="K107" s="24">
        <f t="shared" si="1"/>
        <v>5295.5461479999994</v>
      </c>
      <c r="L107" s="23" t="s">
        <v>1767</v>
      </c>
      <c r="M107" s="23" t="s">
        <v>2058</v>
      </c>
      <c r="N107" s="23" t="s">
        <v>1438</v>
      </c>
      <c r="O107" s="28">
        <v>0</v>
      </c>
      <c r="P107" s="29">
        <v>46296</v>
      </c>
      <c r="Q107" s="66"/>
      <c r="R107" s="24"/>
      <c r="S107" s="25"/>
    </row>
    <row r="108" spans="1:19" s="23" customFormat="1" ht="15.75" x14ac:dyDescent="0.25">
      <c r="A108" s="23">
        <v>1578597993</v>
      </c>
      <c r="B108" s="26" t="s">
        <v>1111</v>
      </c>
      <c r="C108" s="23" t="s">
        <v>1525</v>
      </c>
      <c r="D108" s="27">
        <v>4308.33</v>
      </c>
      <c r="E108" s="27">
        <v>316.83999999999997</v>
      </c>
      <c r="F108" s="63">
        <v>0.72699999999999998</v>
      </c>
      <c r="G108" s="64">
        <v>0.23187032499999999</v>
      </c>
      <c r="H108" s="27">
        <v>54.677925309420601</v>
      </c>
      <c r="I108" s="78" t="s">
        <v>1222</v>
      </c>
      <c r="J108" s="62">
        <v>1.1556</v>
      </c>
      <c r="K108" s="24">
        <f t="shared" si="1"/>
        <v>6449.9603606162582</v>
      </c>
      <c r="L108" s="23" t="s">
        <v>1768</v>
      </c>
      <c r="M108" s="23" t="s">
        <v>2057</v>
      </c>
      <c r="N108" s="23" t="s">
        <v>1438</v>
      </c>
      <c r="O108" s="28">
        <v>0</v>
      </c>
      <c r="P108" s="29">
        <v>46296</v>
      </c>
      <c r="Q108" s="66"/>
      <c r="R108" s="24"/>
      <c r="S108" s="25"/>
    </row>
    <row r="109" spans="1:19" s="23" customFormat="1" ht="15.75" x14ac:dyDescent="0.25">
      <c r="A109" s="23">
        <v>1487650024</v>
      </c>
      <c r="B109" s="26" t="s">
        <v>1087</v>
      </c>
      <c r="C109" s="23" t="s">
        <v>1526</v>
      </c>
      <c r="D109" s="27">
        <v>4308.33</v>
      </c>
      <c r="E109" s="27">
        <v>316.83999999999997</v>
      </c>
      <c r="F109" s="63">
        <v>0.63700000000000001</v>
      </c>
      <c r="G109" s="64">
        <v>0</v>
      </c>
      <c r="H109" s="27">
        <v>55.478668232074845</v>
      </c>
      <c r="I109" s="78" t="s">
        <v>1222</v>
      </c>
      <c r="J109" s="62">
        <v>1.1556</v>
      </c>
      <c r="K109" s="24">
        <f t="shared" si="1"/>
        <v>5295.5461479999994</v>
      </c>
      <c r="L109" s="23" t="s">
        <v>1769</v>
      </c>
      <c r="M109" s="23" t="s">
        <v>2059</v>
      </c>
      <c r="N109" s="23" t="s">
        <v>1438</v>
      </c>
      <c r="O109" s="28">
        <v>0</v>
      </c>
      <c r="P109" s="29">
        <v>46296</v>
      </c>
      <c r="Q109" s="66"/>
      <c r="R109" s="24"/>
      <c r="S109" s="25"/>
    </row>
    <row r="110" spans="1:19" s="23" customFormat="1" ht="15.75" x14ac:dyDescent="0.25">
      <c r="A110" s="23">
        <v>1598417412</v>
      </c>
      <c r="B110" s="26" t="s">
        <v>1116</v>
      </c>
      <c r="C110" s="23" t="s">
        <v>1527</v>
      </c>
      <c r="D110" s="27">
        <v>4308.33</v>
      </c>
      <c r="E110" s="27">
        <v>316.83999999999997</v>
      </c>
      <c r="F110" s="63">
        <v>0.67200000000000004</v>
      </c>
      <c r="G110" s="64">
        <v>0</v>
      </c>
      <c r="H110" s="27">
        <v>47.512963448481763</v>
      </c>
      <c r="I110" s="78" t="s">
        <v>1221</v>
      </c>
      <c r="J110" s="62">
        <v>1.0061</v>
      </c>
      <c r="K110" s="24">
        <f t="shared" si="1"/>
        <v>4651.4508130000004</v>
      </c>
      <c r="L110" s="23" t="s">
        <v>1770</v>
      </c>
      <c r="M110" s="23" t="s">
        <v>2060</v>
      </c>
      <c r="N110" s="23" t="s">
        <v>1438</v>
      </c>
      <c r="O110" s="28">
        <v>0</v>
      </c>
      <c r="P110" s="29">
        <v>46296</v>
      </c>
      <c r="Q110" s="66"/>
      <c r="R110" s="24"/>
      <c r="S110" s="25"/>
    </row>
    <row r="111" spans="1:19" s="23" customFormat="1" ht="15.75" x14ac:dyDescent="0.25">
      <c r="A111" s="23">
        <v>1205896446</v>
      </c>
      <c r="B111" s="26" t="s">
        <v>1007</v>
      </c>
      <c r="C111" s="23" t="s">
        <v>1528</v>
      </c>
      <c r="D111" s="27">
        <v>4308.33</v>
      </c>
      <c r="E111" s="27">
        <v>316.83999999999997</v>
      </c>
      <c r="F111" s="63">
        <v>0.73099999999999998</v>
      </c>
      <c r="G111" s="64">
        <v>4.9620200000000001E-3</v>
      </c>
      <c r="H111" s="27">
        <v>55.299676801551406</v>
      </c>
      <c r="I111" s="78" t="s">
        <v>1222</v>
      </c>
      <c r="J111" s="62">
        <v>1.1556</v>
      </c>
      <c r="K111" s="24">
        <f t="shared" si="1"/>
        <v>5320.2505874804983</v>
      </c>
      <c r="L111" s="23" t="s">
        <v>1771</v>
      </c>
      <c r="M111" s="23" t="s">
        <v>2061</v>
      </c>
      <c r="N111" s="23" t="s">
        <v>1438</v>
      </c>
      <c r="O111" s="28">
        <v>0</v>
      </c>
      <c r="P111" s="29">
        <v>46296</v>
      </c>
      <c r="Q111" s="66"/>
      <c r="R111" s="24"/>
      <c r="S111" s="25"/>
    </row>
    <row r="112" spans="1:19" s="23" customFormat="1" ht="15.75" x14ac:dyDescent="0.25">
      <c r="A112" s="23">
        <v>1609831247</v>
      </c>
      <c r="B112" s="26" t="s">
        <v>1120</v>
      </c>
      <c r="C112" s="23" t="s">
        <v>1529</v>
      </c>
      <c r="D112" s="27">
        <v>4308.33</v>
      </c>
      <c r="E112" s="27">
        <v>316.83999999999997</v>
      </c>
      <c r="F112" s="63">
        <v>0.58099999999999996</v>
      </c>
      <c r="G112" s="64">
        <v>0</v>
      </c>
      <c r="H112" s="27">
        <v>44.396293600737344</v>
      </c>
      <c r="I112" s="78" t="s">
        <v>1219</v>
      </c>
      <c r="J112" s="62">
        <v>0.99980000000000002</v>
      </c>
      <c r="K112" s="24">
        <f t="shared" si="1"/>
        <v>4624.3083340000003</v>
      </c>
      <c r="L112" s="23" t="s">
        <v>1772</v>
      </c>
      <c r="M112" s="23" t="s">
        <v>2062</v>
      </c>
      <c r="N112" s="23" t="s">
        <v>1438</v>
      </c>
      <c r="O112" s="28">
        <v>0</v>
      </c>
      <c r="P112" s="29">
        <v>46296</v>
      </c>
      <c r="Q112" s="66"/>
      <c r="R112" s="24"/>
      <c r="S112" s="25"/>
    </row>
    <row r="113" spans="1:19" s="23" customFormat="1" ht="15.75" x14ac:dyDescent="0.25">
      <c r="A113" s="23">
        <v>1790700904</v>
      </c>
      <c r="B113" s="26" t="s">
        <v>1162</v>
      </c>
      <c r="C113" s="23" t="s">
        <v>1530</v>
      </c>
      <c r="D113" s="27">
        <v>4308.33</v>
      </c>
      <c r="E113" s="27">
        <v>316.83999999999997</v>
      </c>
      <c r="F113" s="63">
        <v>0.73</v>
      </c>
      <c r="G113" s="64">
        <v>0.13963266799999999</v>
      </c>
      <c r="H113" s="27">
        <v>54.314726640439673</v>
      </c>
      <c r="I113" s="78" t="s">
        <v>1222</v>
      </c>
      <c r="J113" s="62">
        <v>1.1556</v>
      </c>
      <c r="K113" s="24">
        <f t="shared" si="1"/>
        <v>5990.7361706332422</v>
      </c>
      <c r="L113" s="23" t="s">
        <v>1773</v>
      </c>
      <c r="M113" s="23" t="s">
        <v>2057</v>
      </c>
      <c r="N113" s="23" t="s">
        <v>1438</v>
      </c>
      <c r="O113" s="28">
        <v>0</v>
      </c>
      <c r="P113" s="29">
        <v>46296</v>
      </c>
      <c r="Q113" s="66"/>
      <c r="R113" s="24"/>
      <c r="S113" s="25"/>
    </row>
    <row r="114" spans="1:19" s="23" customFormat="1" ht="15.75" x14ac:dyDescent="0.25">
      <c r="A114" s="23">
        <v>1376523357</v>
      </c>
      <c r="B114" s="26" t="s">
        <v>1049</v>
      </c>
      <c r="C114" s="23" t="s">
        <v>1531</v>
      </c>
      <c r="D114" s="27">
        <v>4308.33</v>
      </c>
      <c r="E114" s="27">
        <v>316.83999999999997</v>
      </c>
      <c r="F114" s="63">
        <v>0.67100000000000004</v>
      </c>
      <c r="G114" s="64">
        <v>0</v>
      </c>
      <c r="H114" s="27">
        <v>67.072920019287125</v>
      </c>
      <c r="I114" s="78" t="s">
        <v>1222</v>
      </c>
      <c r="J114" s="62">
        <v>1.1556</v>
      </c>
      <c r="K114" s="24">
        <f t="shared" si="1"/>
        <v>5295.5461479999994</v>
      </c>
      <c r="L114" s="23" t="s">
        <v>1774</v>
      </c>
      <c r="M114" s="23" t="s">
        <v>2063</v>
      </c>
      <c r="N114" s="23" t="s">
        <v>1438</v>
      </c>
      <c r="O114" s="28">
        <v>0</v>
      </c>
      <c r="P114" s="29">
        <v>46296</v>
      </c>
      <c r="Q114" s="66"/>
      <c r="R114" s="24"/>
      <c r="S114" s="25"/>
    </row>
    <row r="115" spans="1:19" s="23" customFormat="1" ht="15.75" x14ac:dyDescent="0.25">
      <c r="A115" s="23">
        <v>1912904210</v>
      </c>
      <c r="B115" s="26" t="s">
        <v>1199</v>
      </c>
      <c r="C115" s="23" t="s">
        <v>1532</v>
      </c>
      <c r="D115" s="27">
        <v>4308.33</v>
      </c>
      <c r="E115" s="27">
        <v>316.83999999999997</v>
      </c>
      <c r="F115" s="63">
        <v>0.68200000000000005</v>
      </c>
      <c r="G115" s="64">
        <v>0</v>
      </c>
      <c r="H115" s="27">
        <v>49.018896518383734</v>
      </c>
      <c r="I115" s="78" t="s">
        <v>1222</v>
      </c>
      <c r="J115" s="62">
        <v>1.1556</v>
      </c>
      <c r="K115" s="24">
        <f t="shared" si="1"/>
        <v>5295.5461479999994</v>
      </c>
      <c r="L115" s="23" t="s">
        <v>1775</v>
      </c>
      <c r="M115" s="23" t="s">
        <v>2064</v>
      </c>
      <c r="N115" s="23" t="s">
        <v>1438</v>
      </c>
      <c r="O115" s="28">
        <v>0</v>
      </c>
      <c r="P115" s="29">
        <v>46296</v>
      </c>
      <c r="Q115" s="66"/>
      <c r="R115" s="24"/>
      <c r="S115" s="25"/>
    </row>
    <row r="116" spans="1:19" s="23" customFormat="1" ht="15.75" x14ac:dyDescent="0.25">
      <c r="A116" s="23">
        <v>1669565180</v>
      </c>
      <c r="B116" s="26" t="s">
        <v>1136</v>
      </c>
      <c r="C116" s="23" t="s">
        <v>1295</v>
      </c>
      <c r="D116" s="27">
        <v>4308.33</v>
      </c>
      <c r="E116" s="27">
        <v>316.83999999999997</v>
      </c>
      <c r="F116" s="63">
        <v>0.64100000000000001</v>
      </c>
      <c r="G116" s="64">
        <v>0.17611534300000001</v>
      </c>
      <c r="H116" s="27">
        <v>49.511530554343551</v>
      </c>
      <c r="I116" s="78" t="s">
        <v>1222</v>
      </c>
      <c r="J116" s="62">
        <v>1.1556</v>
      </c>
      <c r="K116" s="24">
        <f t="shared" si="1"/>
        <v>6172.3726889512282</v>
      </c>
      <c r="L116" s="23" t="s">
        <v>1776</v>
      </c>
      <c r="M116" s="23" t="s">
        <v>2057</v>
      </c>
      <c r="N116" s="23" t="s">
        <v>1438</v>
      </c>
      <c r="O116" s="28">
        <v>0</v>
      </c>
      <c r="P116" s="29">
        <v>46296</v>
      </c>
      <c r="Q116" s="66"/>
      <c r="R116" s="24"/>
      <c r="S116" s="25"/>
    </row>
    <row r="117" spans="1:19" s="23" customFormat="1" ht="15.75" x14ac:dyDescent="0.25">
      <c r="A117" s="23">
        <v>1124016696</v>
      </c>
      <c r="B117" s="26" t="s">
        <v>984</v>
      </c>
      <c r="C117" s="23" t="s">
        <v>1296</v>
      </c>
      <c r="D117" s="27">
        <v>4308.33</v>
      </c>
      <c r="E117" s="27">
        <v>316.83999999999997</v>
      </c>
      <c r="F117" s="63">
        <v>0.71699999999999997</v>
      </c>
      <c r="G117" s="64">
        <v>0</v>
      </c>
      <c r="H117" s="27">
        <v>48.421707875288462</v>
      </c>
      <c r="I117" s="78" t="s">
        <v>1222</v>
      </c>
      <c r="J117" s="62">
        <v>1.1556</v>
      </c>
      <c r="K117" s="24">
        <f t="shared" si="1"/>
        <v>5295.5461479999994</v>
      </c>
      <c r="L117" s="23" t="s">
        <v>1777</v>
      </c>
      <c r="M117" s="23" t="s">
        <v>2065</v>
      </c>
      <c r="N117" s="23" t="s">
        <v>1438</v>
      </c>
      <c r="O117" s="28">
        <v>0</v>
      </c>
      <c r="P117" s="29">
        <v>46296</v>
      </c>
      <c r="Q117" s="66"/>
      <c r="R117" s="24"/>
      <c r="S117" s="25"/>
    </row>
    <row r="118" spans="1:19" s="23" customFormat="1" ht="15.75" x14ac:dyDescent="0.25">
      <c r="A118" s="23">
        <v>1144291899</v>
      </c>
      <c r="B118" s="26" t="s">
        <v>991</v>
      </c>
      <c r="C118" s="23" t="s">
        <v>1533</v>
      </c>
      <c r="D118" s="27">
        <v>4308.33</v>
      </c>
      <c r="E118" s="27">
        <v>316.83999999999997</v>
      </c>
      <c r="F118" s="63">
        <v>0.72799999999999998</v>
      </c>
      <c r="G118" s="64">
        <v>0</v>
      </c>
      <c r="H118" s="27">
        <v>53.969556003647526</v>
      </c>
      <c r="I118" s="78" t="s">
        <v>1222</v>
      </c>
      <c r="J118" s="62">
        <v>1.1556</v>
      </c>
      <c r="K118" s="24">
        <f t="shared" si="1"/>
        <v>5295.5461479999994</v>
      </c>
      <c r="L118" s="23" t="s">
        <v>1778</v>
      </c>
      <c r="M118" s="23" t="s">
        <v>2066</v>
      </c>
      <c r="N118" s="23" t="s">
        <v>1438</v>
      </c>
      <c r="O118" s="28">
        <v>0</v>
      </c>
      <c r="P118" s="29">
        <v>46296</v>
      </c>
      <c r="Q118" s="66"/>
      <c r="R118" s="24"/>
      <c r="S118" s="25"/>
    </row>
    <row r="119" spans="1:19" s="23" customFormat="1" ht="15.75" x14ac:dyDescent="0.25">
      <c r="A119" s="23">
        <v>1568468221</v>
      </c>
      <c r="B119" s="26" t="s">
        <v>1109</v>
      </c>
      <c r="C119" s="23" t="s">
        <v>1534</v>
      </c>
      <c r="D119" s="27">
        <v>4308.33</v>
      </c>
      <c r="E119" s="27">
        <v>316.83999999999997</v>
      </c>
      <c r="F119" s="63">
        <v>0.64200000000000002</v>
      </c>
      <c r="G119" s="64">
        <v>0</v>
      </c>
      <c r="H119" s="27">
        <v>50.713593631798986</v>
      </c>
      <c r="I119" s="78" t="s">
        <v>1222</v>
      </c>
      <c r="J119" s="62">
        <v>1.1556</v>
      </c>
      <c r="K119" s="24">
        <f t="shared" si="1"/>
        <v>5295.5461479999994</v>
      </c>
      <c r="L119" s="23" t="s">
        <v>1779</v>
      </c>
      <c r="M119" s="23" t="s">
        <v>2067</v>
      </c>
      <c r="N119" s="23" t="s">
        <v>1438</v>
      </c>
      <c r="O119" s="28">
        <v>0</v>
      </c>
      <c r="P119" s="29">
        <v>46296</v>
      </c>
      <c r="Q119" s="66"/>
      <c r="R119" s="24"/>
      <c r="S119" s="25"/>
    </row>
    <row r="120" spans="1:19" s="23" customFormat="1" ht="15.75" x14ac:dyDescent="0.25">
      <c r="A120" s="23">
        <v>1053309120</v>
      </c>
      <c r="B120" s="26" t="s">
        <v>959</v>
      </c>
      <c r="C120" s="23" t="s">
        <v>1535</v>
      </c>
      <c r="D120" s="27">
        <v>4308.33</v>
      </c>
      <c r="E120" s="27">
        <v>316.83999999999997</v>
      </c>
      <c r="F120" s="63">
        <v>0.73099999999999998</v>
      </c>
      <c r="G120" s="64">
        <v>0</v>
      </c>
      <c r="H120" s="27">
        <v>48.178224425700236</v>
      </c>
      <c r="I120" s="78" t="s">
        <v>1222</v>
      </c>
      <c r="J120" s="62">
        <v>1.1556</v>
      </c>
      <c r="K120" s="24">
        <f t="shared" si="1"/>
        <v>5295.5461479999994</v>
      </c>
      <c r="L120" s="23" t="s">
        <v>1780</v>
      </c>
      <c r="M120" s="23" t="s">
        <v>2068</v>
      </c>
      <c r="N120" s="23" t="s">
        <v>1438</v>
      </c>
      <c r="O120" s="28">
        <v>0</v>
      </c>
      <c r="P120" s="29">
        <v>46296</v>
      </c>
      <c r="Q120" s="66"/>
      <c r="R120" s="24"/>
      <c r="S120" s="25"/>
    </row>
    <row r="121" spans="1:19" s="23" customFormat="1" ht="15.75" x14ac:dyDescent="0.25">
      <c r="A121" s="23">
        <v>1831116441</v>
      </c>
      <c r="B121" s="26" t="s">
        <v>1178</v>
      </c>
      <c r="C121" s="23" t="s">
        <v>1298</v>
      </c>
      <c r="D121" s="27">
        <v>4308.33</v>
      </c>
      <c r="E121" s="27">
        <v>316.83999999999997</v>
      </c>
      <c r="F121" s="63">
        <v>0.28799999999999998</v>
      </c>
      <c r="G121" s="64">
        <v>0.12356067699999999</v>
      </c>
      <c r="H121" s="27">
        <v>47.765348915622553</v>
      </c>
      <c r="I121" s="78" t="s">
        <v>1221</v>
      </c>
      <c r="J121" s="62">
        <v>1.0061</v>
      </c>
      <c r="K121" s="24">
        <f t="shared" si="1"/>
        <v>5187.0382595858009</v>
      </c>
      <c r="L121" s="23" t="s">
        <v>1781</v>
      </c>
      <c r="M121" s="23" t="s">
        <v>2069</v>
      </c>
      <c r="N121" s="23" t="s">
        <v>19</v>
      </c>
      <c r="O121" s="28">
        <v>0</v>
      </c>
      <c r="P121" s="29">
        <v>46296</v>
      </c>
      <c r="Q121" s="66"/>
      <c r="R121" s="24"/>
      <c r="S121" s="25"/>
    </row>
    <row r="122" spans="1:19" s="23" customFormat="1" ht="15.75" x14ac:dyDescent="0.25">
      <c r="A122" s="23">
        <v>1003878539</v>
      </c>
      <c r="B122" s="26" t="s">
        <v>949</v>
      </c>
      <c r="C122" s="23" t="s">
        <v>16</v>
      </c>
      <c r="D122" s="27">
        <v>4308.33</v>
      </c>
      <c r="E122" s="27">
        <v>316.83999999999997</v>
      </c>
      <c r="F122" s="63">
        <v>0.30499999999999999</v>
      </c>
      <c r="G122" s="64">
        <v>0.404532797</v>
      </c>
      <c r="H122" s="27">
        <v>57.604513689938024</v>
      </c>
      <c r="I122" s="78" t="s">
        <v>1222</v>
      </c>
      <c r="J122" s="62">
        <v>1.1556</v>
      </c>
      <c r="K122" s="24">
        <f t="shared" si="1"/>
        <v>7309.5960714915354</v>
      </c>
      <c r="L122" s="23" t="s">
        <v>17</v>
      </c>
      <c r="M122" s="23" t="s">
        <v>18</v>
      </c>
      <c r="N122" s="23" t="s">
        <v>19</v>
      </c>
      <c r="O122" s="28">
        <v>0</v>
      </c>
      <c r="P122" s="29">
        <v>46296</v>
      </c>
      <c r="Q122" s="66"/>
      <c r="R122" s="24"/>
      <c r="S122" s="25"/>
    </row>
    <row r="123" spans="1:19" s="23" customFormat="1" ht="15.75" x14ac:dyDescent="0.25">
      <c r="A123" s="23">
        <v>1780658443</v>
      </c>
      <c r="B123" s="26" t="s">
        <v>1218</v>
      </c>
      <c r="C123" s="23" t="s">
        <v>1536</v>
      </c>
      <c r="D123" s="27">
        <v>4308.33</v>
      </c>
      <c r="E123" s="27">
        <v>316.83999999999997</v>
      </c>
      <c r="F123" s="63">
        <v>0.23599999999999999</v>
      </c>
      <c r="G123" s="64">
        <v>0.15740857899999999</v>
      </c>
      <c r="H123" s="27">
        <v>49.975939074753519</v>
      </c>
      <c r="I123" s="78" t="s">
        <v>1222</v>
      </c>
      <c r="J123" s="62">
        <v>1.1556</v>
      </c>
      <c r="K123" s="24">
        <f t="shared" si="1"/>
        <v>6079.2372080152436</v>
      </c>
      <c r="L123" s="23" t="s">
        <v>1782</v>
      </c>
      <c r="M123" s="23" t="s">
        <v>2070</v>
      </c>
      <c r="N123" s="23" t="s">
        <v>19</v>
      </c>
      <c r="O123" s="28">
        <v>0</v>
      </c>
      <c r="P123" s="29">
        <v>46296</v>
      </c>
      <c r="Q123" s="66"/>
      <c r="R123" s="24"/>
      <c r="S123" s="25"/>
    </row>
    <row r="124" spans="1:19" s="23" customFormat="1" ht="15.75" x14ac:dyDescent="0.25">
      <c r="A124" s="23">
        <v>1619289998</v>
      </c>
      <c r="B124" s="26" t="s">
        <v>1123</v>
      </c>
      <c r="C124" s="23" t="s">
        <v>1537</v>
      </c>
      <c r="D124" s="27">
        <v>4308.33</v>
      </c>
      <c r="E124" s="27">
        <v>316.83999999999997</v>
      </c>
      <c r="F124" s="63">
        <v>0.14599999999999999</v>
      </c>
      <c r="G124" s="64">
        <v>0.44264922699999998</v>
      </c>
      <c r="H124" s="27">
        <v>46.929402726954045</v>
      </c>
      <c r="I124" s="78" t="s">
        <v>1219</v>
      </c>
      <c r="J124" s="62">
        <v>0.99980000000000002</v>
      </c>
      <c r="K124" s="24">
        <f t="shared" si="1"/>
        <v>6531.0058623720779</v>
      </c>
      <c r="L124" s="23" t="s">
        <v>1783</v>
      </c>
      <c r="M124" s="23" t="s">
        <v>2071</v>
      </c>
      <c r="N124" s="23" t="s">
        <v>19</v>
      </c>
      <c r="O124" s="28">
        <v>0</v>
      </c>
      <c r="P124" s="29">
        <v>46296</v>
      </c>
      <c r="Q124" s="66"/>
      <c r="R124" s="24"/>
      <c r="S124" s="25"/>
    </row>
    <row r="125" spans="1:19" s="23" customFormat="1" ht="15.75" x14ac:dyDescent="0.25">
      <c r="A125" s="23">
        <v>1790740363</v>
      </c>
      <c r="B125" s="26" t="s">
        <v>1163</v>
      </c>
      <c r="C125" s="23" t="s">
        <v>1299</v>
      </c>
      <c r="D125" s="27">
        <v>4308.33</v>
      </c>
      <c r="E125" s="27">
        <v>316.83999999999997</v>
      </c>
      <c r="F125" s="63">
        <v>0.39600000000000002</v>
      </c>
      <c r="G125" s="64">
        <v>0</v>
      </c>
      <c r="H125" s="27">
        <v>33.641144411543017</v>
      </c>
      <c r="I125" s="78" t="s">
        <v>1220</v>
      </c>
      <c r="J125" s="62">
        <v>0.8357</v>
      </c>
      <c r="K125" s="24">
        <f t="shared" si="1"/>
        <v>3917.311381</v>
      </c>
      <c r="L125" s="23" t="s">
        <v>1785</v>
      </c>
      <c r="M125" s="23" t="s">
        <v>2072</v>
      </c>
      <c r="N125" s="23" t="s">
        <v>1431</v>
      </c>
      <c r="O125" s="28">
        <v>0</v>
      </c>
      <c r="P125" s="29">
        <v>46296</v>
      </c>
      <c r="Q125" s="66"/>
      <c r="R125" s="24"/>
      <c r="S125" s="25"/>
    </row>
    <row r="126" spans="1:19" s="23" customFormat="1" ht="15.75" x14ac:dyDescent="0.25">
      <c r="A126" s="23">
        <v>1649299827</v>
      </c>
      <c r="B126" s="26" t="s">
        <v>1133</v>
      </c>
      <c r="C126" s="23" t="s">
        <v>1539</v>
      </c>
      <c r="D126" s="27">
        <v>4308.33</v>
      </c>
      <c r="E126" s="27">
        <v>316.83999999999997</v>
      </c>
      <c r="F126" s="63">
        <v>0.25600000000000001</v>
      </c>
      <c r="G126" s="64">
        <v>0.29408438599999998</v>
      </c>
      <c r="H126" s="27">
        <v>57.735261353137638</v>
      </c>
      <c r="I126" s="78" t="s">
        <v>1222</v>
      </c>
      <c r="J126" s="62">
        <v>1.1556</v>
      </c>
      <c r="K126" s="24">
        <f t="shared" si="1"/>
        <v>6759.7058886090044</v>
      </c>
      <c r="L126" s="23" t="s">
        <v>1786</v>
      </c>
      <c r="M126" s="23" t="s">
        <v>2073</v>
      </c>
      <c r="N126" s="23" t="s">
        <v>1431</v>
      </c>
      <c r="O126" s="28">
        <v>0</v>
      </c>
      <c r="P126" s="29">
        <v>46296</v>
      </c>
      <c r="Q126" s="66"/>
      <c r="R126" s="24"/>
      <c r="S126" s="25"/>
    </row>
    <row r="127" spans="1:19" s="23" customFormat="1" ht="15.75" x14ac:dyDescent="0.25">
      <c r="A127" s="23">
        <v>1093740128</v>
      </c>
      <c r="B127" s="26" t="s">
        <v>978</v>
      </c>
      <c r="C127" s="23" t="s">
        <v>1540</v>
      </c>
      <c r="D127" s="27">
        <v>4308.33</v>
      </c>
      <c r="E127" s="27">
        <v>316.83999999999997</v>
      </c>
      <c r="F127" s="63">
        <v>0.24</v>
      </c>
      <c r="G127" s="64">
        <v>1.6043485999999999E-2</v>
      </c>
      <c r="H127" s="27">
        <v>42.036964100859727</v>
      </c>
      <c r="I127" s="78" t="s">
        <v>1224</v>
      </c>
      <c r="J127" s="62">
        <v>0.95650000000000002</v>
      </c>
      <c r="K127" s="24">
        <f t="shared" si="1"/>
        <v>4503.8715295447109</v>
      </c>
      <c r="L127" s="23" t="s">
        <v>1787</v>
      </c>
      <c r="M127" s="23" t="s">
        <v>2074</v>
      </c>
      <c r="N127" s="23" t="s">
        <v>1431</v>
      </c>
      <c r="O127" s="28">
        <v>0</v>
      </c>
      <c r="P127" s="29">
        <v>46296</v>
      </c>
      <c r="Q127" s="66"/>
      <c r="R127" s="24"/>
      <c r="S127" s="25"/>
    </row>
    <row r="128" spans="1:19" s="23" customFormat="1" ht="15.75" x14ac:dyDescent="0.25">
      <c r="A128" s="23">
        <v>1336155738</v>
      </c>
      <c r="B128" s="26" t="s">
        <v>1039</v>
      </c>
      <c r="C128" s="23" t="s">
        <v>1300</v>
      </c>
      <c r="D128" s="27">
        <v>4308.33</v>
      </c>
      <c r="E128" s="27">
        <v>316.83999999999997</v>
      </c>
      <c r="F128" s="63">
        <v>0.28100000000000003</v>
      </c>
      <c r="G128" s="64">
        <v>7.8939370000000002E-3</v>
      </c>
      <c r="H128" s="27">
        <v>55.586647404840882</v>
      </c>
      <c r="I128" s="78" t="s">
        <v>1222</v>
      </c>
      <c r="J128" s="62">
        <v>1.1556</v>
      </c>
      <c r="K128" s="24">
        <f t="shared" si="1"/>
        <v>5334.8477406738239</v>
      </c>
      <c r="L128" s="23" t="s">
        <v>1788</v>
      </c>
      <c r="M128" s="23" t="s">
        <v>2075</v>
      </c>
      <c r="N128" s="23" t="s">
        <v>1432</v>
      </c>
      <c r="O128" s="28">
        <v>0</v>
      </c>
      <c r="P128" s="29">
        <v>46296</v>
      </c>
      <c r="Q128" s="66"/>
      <c r="R128" s="24"/>
      <c r="S128" s="25"/>
    </row>
    <row r="129" spans="1:19" s="23" customFormat="1" ht="15.75" x14ac:dyDescent="0.25">
      <c r="A129" s="23">
        <v>1831203488</v>
      </c>
      <c r="B129" s="26" t="s">
        <v>1179</v>
      </c>
      <c r="C129" s="23" t="s">
        <v>1541</v>
      </c>
      <c r="D129" s="27">
        <v>4308.33</v>
      </c>
      <c r="E129" s="27">
        <v>316.83999999999997</v>
      </c>
      <c r="F129" s="63">
        <v>0.39400000000000002</v>
      </c>
      <c r="G129" s="64">
        <v>0</v>
      </c>
      <c r="H129" s="27">
        <v>50.196135190200962</v>
      </c>
      <c r="I129" s="78" t="s">
        <v>1222</v>
      </c>
      <c r="J129" s="62">
        <v>1.1556</v>
      </c>
      <c r="K129" s="24">
        <f t="shared" si="1"/>
        <v>5295.5461479999994</v>
      </c>
      <c r="L129" s="23" t="s">
        <v>1789</v>
      </c>
      <c r="M129" s="23" t="s">
        <v>2076</v>
      </c>
      <c r="N129" s="23" t="s">
        <v>1432</v>
      </c>
      <c r="O129" s="28">
        <v>0</v>
      </c>
      <c r="P129" s="29">
        <v>46296</v>
      </c>
      <c r="Q129" s="66"/>
      <c r="R129" s="24"/>
      <c r="S129" s="25"/>
    </row>
    <row r="130" spans="1:19" s="23" customFormat="1" ht="15.75" x14ac:dyDescent="0.25">
      <c r="A130" s="23">
        <v>1508941097</v>
      </c>
      <c r="B130" s="26" t="s">
        <v>1093</v>
      </c>
      <c r="C130" s="23" t="s">
        <v>1542</v>
      </c>
      <c r="D130" s="27">
        <v>4308.33</v>
      </c>
      <c r="E130" s="27">
        <v>316.83999999999997</v>
      </c>
      <c r="F130" s="63">
        <v>0.246</v>
      </c>
      <c r="G130" s="64">
        <v>0.19923621499999999</v>
      </c>
      <c r="H130" s="27">
        <v>64.413557576566859</v>
      </c>
      <c r="I130" s="78" t="s">
        <v>1222</v>
      </c>
      <c r="J130" s="62">
        <v>1.1556</v>
      </c>
      <c r="K130" s="24">
        <f t="shared" si="1"/>
        <v>6287.4847165247502</v>
      </c>
      <c r="L130" s="23" t="s">
        <v>1790</v>
      </c>
      <c r="M130" s="23" t="s">
        <v>2077</v>
      </c>
      <c r="N130" s="23" t="s">
        <v>1432</v>
      </c>
      <c r="O130" s="28">
        <v>0</v>
      </c>
      <c r="P130" s="29">
        <v>46296</v>
      </c>
      <c r="Q130" s="66"/>
      <c r="R130" s="24"/>
      <c r="S130" s="25"/>
    </row>
    <row r="131" spans="1:19" s="23" customFormat="1" ht="15.75" x14ac:dyDescent="0.25">
      <c r="A131" s="23">
        <v>1417947490</v>
      </c>
      <c r="B131" s="26" t="s">
        <v>1064</v>
      </c>
      <c r="C131" s="23" t="s">
        <v>1301</v>
      </c>
      <c r="D131" s="27">
        <v>4308.33</v>
      </c>
      <c r="E131" s="27">
        <v>316.83999999999997</v>
      </c>
      <c r="F131" s="63">
        <v>5.8999999999999997E-2</v>
      </c>
      <c r="G131" s="64">
        <v>0.186564918</v>
      </c>
      <c r="H131" s="27">
        <v>56.522269154424862</v>
      </c>
      <c r="I131" s="78" t="s">
        <v>1222</v>
      </c>
      <c r="J131" s="62">
        <v>1.1556</v>
      </c>
      <c r="K131" s="24">
        <f t="shared" ref="K131:K194" si="2">((D131*(1+G131)*$J131)+E131)</f>
        <v>6224.398052247715</v>
      </c>
      <c r="L131" s="23" t="s">
        <v>1791</v>
      </c>
      <c r="M131" s="23" t="s">
        <v>2078</v>
      </c>
      <c r="N131" s="23" t="s">
        <v>1439</v>
      </c>
      <c r="O131" s="28">
        <v>0</v>
      </c>
      <c r="P131" s="29">
        <v>46296</v>
      </c>
      <c r="Q131" s="66"/>
      <c r="R131" s="24"/>
      <c r="S131" s="25"/>
    </row>
    <row r="132" spans="1:19" s="23" customFormat="1" ht="15.75" x14ac:dyDescent="0.25">
      <c r="A132" s="23">
        <v>1346230323</v>
      </c>
      <c r="B132" s="26" t="s">
        <v>1040</v>
      </c>
      <c r="C132" s="23" t="s">
        <v>1543</v>
      </c>
      <c r="D132" s="27">
        <v>4308.33</v>
      </c>
      <c r="E132" s="27">
        <v>316.83999999999997</v>
      </c>
      <c r="F132" s="63">
        <v>6.0999999999999999E-2</v>
      </c>
      <c r="G132" s="64">
        <v>0.103702191</v>
      </c>
      <c r="H132" s="27">
        <v>55.839865036028208</v>
      </c>
      <c r="I132" s="78" t="s">
        <v>1222</v>
      </c>
      <c r="J132" s="62">
        <v>1.1556</v>
      </c>
      <c r="K132" s="24">
        <f t="shared" si="2"/>
        <v>5811.8488838927706</v>
      </c>
      <c r="L132" s="23" t="s">
        <v>1792</v>
      </c>
      <c r="M132" s="23" t="s">
        <v>2078</v>
      </c>
      <c r="N132" s="23" t="s">
        <v>1439</v>
      </c>
      <c r="O132" s="28">
        <v>0</v>
      </c>
      <c r="P132" s="29">
        <v>46296</v>
      </c>
      <c r="Q132" s="66"/>
      <c r="R132" s="24"/>
      <c r="S132" s="25"/>
    </row>
    <row r="133" spans="1:19" s="23" customFormat="1" ht="15.75" x14ac:dyDescent="0.25">
      <c r="A133" s="23">
        <v>1487771812</v>
      </c>
      <c r="B133" s="26" t="s">
        <v>1090</v>
      </c>
      <c r="C133" s="23" t="s">
        <v>1544</v>
      </c>
      <c r="D133" s="27">
        <v>4308.33</v>
      </c>
      <c r="E133" s="27">
        <v>316.83999999999997</v>
      </c>
      <c r="F133" s="63">
        <v>5.1999999999999998E-2</v>
      </c>
      <c r="G133" s="64">
        <v>2.672886E-2</v>
      </c>
      <c r="H133" s="27">
        <v>58.062341603209447</v>
      </c>
      <c r="I133" s="78" t="s">
        <v>1222</v>
      </c>
      <c r="J133" s="62">
        <v>1.1556</v>
      </c>
      <c r="K133" s="24">
        <f t="shared" si="2"/>
        <v>5428.6212876110312</v>
      </c>
      <c r="L133" s="23" t="s">
        <v>1793</v>
      </c>
      <c r="M133" s="23" t="s">
        <v>2078</v>
      </c>
      <c r="N133" s="23" t="s">
        <v>1439</v>
      </c>
      <c r="O133" s="28">
        <v>0</v>
      </c>
      <c r="P133" s="29">
        <v>46296</v>
      </c>
      <c r="Q133" s="66"/>
      <c r="R133" s="24"/>
      <c r="S133" s="25"/>
    </row>
    <row r="134" spans="1:19" s="23" customFormat="1" ht="15.75" x14ac:dyDescent="0.25">
      <c r="A134" s="23">
        <v>1053384776</v>
      </c>
      <c r="B134" s="26" t="s">
        <v>964</v>
      </c>
      <c r="C134" s="23" t="s">
        <v>1302</v>
      </c>
      <c r="D134" s="27">
        <v>4308.33</v>
      </c>
      <c r="E134" s="27">
        <v>316.83999999999997</v>
      </c>
      <c r="F134" s="63">
        <v>0.154</v>
      </c>
      <c r="G134" s="64">
        <v>0.110593103</v>
      </c>
      <c r="H134" s="27">
        <v>61.845230161773642</v>
      </c>
      <c r="I134" s="78" t="s">
        <v>1222</v>
      </c>
      <c r="J134" s="62">
        <v>1.1556</v>
      </c>
      <c r="K134" s="24">
        <f t="shared" si="2"/>
        <v>5846.1567098324977</v>
      </c>
      <c r="L134" s="23" t="s">
        <v>1794</v>
      </c>
      <c r="M134" s="23" t="s">
        <v>2079</v>
      </c>
      <c r="N134" s="23" t="s">
        <v>1305</v>
      </c>
      <c r="O134" s="28">
        <v>0</v>
      </c>
      <c r="P134" s="29">
        <v>46296</v>
      </c>
      <c r="Q134" s="66"/>
      <c r="R134" s="24"/>
      <c r="S134" s="25"/>
    </row>
    <row r="135" spans="1:19" s="23" customFormat="1" ht="15.75" x14ac:dyDescent="0.25">
      <c r="A135" s="23">
        <v>1760994412</v>
      </c>
      <c r="B135" s="26" t="s">
        <v>1156</v>
      </c>
      <c r="C135" s="23" t="s">
        <v>1306</v>
      </c>
      <c r="D135" s="27">
        <v>4308.33</v>
      </c>
      <c r="E135" s="27">
        <v>316.83999999999997</v>
      </c>
      <c r="F135" s="63">
        <v>0.14000000000000001</v>
      </c>
      <c r="G135" s="64">
        <v>0</v>
      </c>
      <c r="H135" s="27">
        <v>61.013394478826001</v>
      </c>
      <c r="I135" s="78" t="s">
        <v>1222</v>
      </c>
      <c r="J135" s="62">
        <v>1.1556</v>
      </c>
      <c r="K135" s="24">
        <f t="shared" si="2"/>
        <v>5295.5461479999994</v>
      </c>
      <c r="L135" s="23" t="s">
        <v>1795</v>
      </c>
      <c r="M135" s="23" t="s">
        <v>2080</v>
      </c>
      <c r="N135" s="23" t="s">
        <v>1305</v>
      </c>
      <c r="O135" s="28">
        <v>0</v>
      </c>
      <c r="P135" s="29">
        <v>46296</v>
      </c>
      <c r="Q135" s="66"/>
      <c r="R135" s="24"/>
      <c r="S135" s="25"/>
    </row>
    <row r="136" spans="1:19" s="23" customFormat="1" ht="15.75" x14ac:dyDescent="0.25">
      <c r="A136" s="23">
        <v>1861450579</v>
      </c>
      <c r="B136" s="26" t="s">
        <v>1186</v>
      </c>
      <c r="C136" s="23" t="s">
        <v>1545</v>
      </c>
      <c r="D136" s="27">
        <v>4308.33</v>
      </c>
      <c r="E136" s="27">
        <v>316.83999999999997</v>
      </c>
      <c r="F136" s="63">
        <v>0.16300000000000001</v>
      </c>
      <c r="G136" s="64">
        <v>4.3419811000000003E-2</v>
      </c>
      <c r="H136" s="27">
        <v>49.894298066936074</v>
      </c>
      <c r="I136" s="78" t="s">
        <v>1222</v>
      </c>
      <c r="J136" s="62">
        <v>1.1556</v>
      </c>
      <c r="K136" s="24">
        <f t="shared" si="2"/>
        <v>5511.720627970697</v>
      </c>
      <c r="L136" s="23" t="s">
        <v>1796</v>
      </c>
      <c r="M136" s="23" t="s">
        <v>2081</v>
      </c>
      <c r="N136" s="23" t="s">
        <v>1440</v>
      </c>
      <c r="O136" s="28">
        <v>0</v>
      </c>
      <c r="P136" s="29">
        <v>46296</v>
      </c>
      <c r="Q136" s="66"/>
      <c r="R136" s="24"/>
      <c r="S136" s="25"/>
    </row>
    <row r="137" spans="1:19" s="23" customFormat="1" ht="15.75" x14ac:dyDescent="0.25">
      <c r="A137" s="23">
        <v>1639209596</v>
      </c>
      <c r="B137" s="26" t="s">
        <v>1131</v>
      </c>
      <c r="C137" s="23" t="s">
        <v>1546</v>
      </c>
      <c r="D137" s="27">
        <v>4308.33</v>
      </c>
      <c r="E137" s="27">
        <v>316.83999999999997</v>
      </c>
      <c r="F137" s="63">
        <v>0.35</v>
      </c>
      <c r="G137" s="64">
        <v>0.21369739600000001</v>
      </c>
      <c r="H137" s="27">
        <v>60.862500470114391</v>
      </c>
      <c r="I137" s="78" t="s">
        <v>1222</v>
      </c>
      <c r="J137" s="62">
        <v>1.1556</v>
      </c>
      <c r="K137" s="24">
        <f t="shared" si="2"/>
        <v>6359.4826872767899</v>
      </c>
      <c r="L137" s="23" t="s">
        <v>1797</v>
      </c>
      <c r="M137" s="23" t="s">
        <v>2082</v>
      </c>
      <c r="N137" s="23" t="s">
        <v>1309</v>
      </c>
      <c r="O137" s="28">
        <v>0</v>
      </c>
      <c r="P137" s="29">
        <v>46296</v>
      </c>
      <c r="Q137" s="66"/>
      <c r="R137" s="24"/>
      <c r="S137" s="25"/>
    </row>
    <row r="138" spans="1:19" s="23" customFormat="1" ht="15.75" x14ac:dyDescent="0.25">
      <c r="A138" s="23">
        <v>1487866315</v>
      </c>
      <c r="B138" s="26" t="s">
        <v>1091</v>
      </c>
      <c r="C138" s="23" t="s">
        <v>1547</v>
      </c>
      <c r="D138" s="27">
        <v>4308.33</v>
      </c>
      <c r="E138" s="27">
        <v>316.83999999999997</v>
      </c>
      <c r="F138" s="63">
        <v>0.193</v>
      </c>
      <c r="G138" s="64">
        <v>2.6197483000000001E-2</v>
      </c>
      <c r="H138" s="27">
        <v>50.740517018685125</v>
      </c>
      <c r="I138" s="78" t="s">
        <v>1222</v>
      </c>
      <c r="J138" s="62">
        <v>1.1556</v>
      </c>
      <c r="K138" s="24">
        <f t="shared" si="2"/>
        <v>5425.975717674226</v>
      </c>
      <c r="L138" s="23" t="s">
        <v>1798</v>
      </c>
      <c r="M138" s="23" t="s">
        <v>2083</v>
      </c>
      <c r="N138" s="23" t="s">
        <v>1313</v>
      </c>
      <c r="O138" s="28">
        <v>0</v>
      </c>
      <c r="P138" s="29">
        <v>46296</v>
      </c>
      <c r="Q138" s="66"/>
      <c r="R138" s="24"/>
      <c r="S138" s="25"/>
    </row>
    <row r="139" spans="1:19" s="23" customFormat="1" ht="15.75" x14ac:dyDescent="0.25">
      <c r="A139" s="23">
        <v>1962987677</v>
      </c>
      <c r="B139" s="26" t="s">
        <v>1209</v>
      </c>
      <c r="C139" s="23" t="s">
        <v>1548</v>
      </c>
      <c r="D139" s="27">
        <v>4308.33</v>
      </c>
      <c r="E139" s="27">
        <v>316.83999999999997</v>
      </c>
      <c r="F139" s="63">
        <v>0.17299999999999999</v>
      </c>
      <c r="G139" s="64">
        <v>8.4337676E-2</v>
      </c>
      <c r="H139" s="27">
        <v>49.646766226874817</v>
      </c>
      <c r="I139" s="78" t="s">
        <v>1222</v>
      </c>
      <c r="J139" s="62">
        <v>1.1556</v>
      </c>
      <c r="K139" s="24">
        <f t="shared" si="2"/>
        <v>5715.4386540092319</v>
      </c>
      <c r="L139" s="23" t="s">
        <v>1799</v>
      </c>
      <c r="M139" s="23" t="s">
        <v>2084</v>
      </c>
      <c r="N139" s="23" t="s">
        <v>1313</v>
      </c>
      <c r="O139" s="28">
        <v>0</v>
      </c>
      <c r="P139" s="29">
        <v>46296</v>
      </c>
      <c r="Q139" s="66"/>
      <c r="R139" s="24"/>
      <c r="S139" s="25"/>
    </row>
    <row r="140" spans="1:19" s="23" customFormat="1" ht="15.75" x14ac:dyDescent="0.25">
      <c r="A140" s="23">
        <v>1366449282</v>
      </c>
      <c r="B140" s="26" t="s">
        <v>1047</v>
      </c>
      <c r="C140" s="23" t="s">
        <v>1549</v>
      </c>
      <c r="D140" s="27">
        <v>4308.33</v>
      </c>
      <c r="E140" s="27">
        <v>316.83999999999997</v>
      </c>
      <c r="F140" s="63">
        <v>0.46899999999999997</v>
      </c>
      <c r="G140" s="64">
        <v>0</v>
      </c>
      <c r="H140" s="27">
        <v>39.552480682640315</v>
      </c>
      <c r="I140" s="78" t="s">
        <v>1224</v>
      </c>
      <c r="J140" s="62">
        <v>0.95650000000000002</v>
      </c>
      <c r="K140" s="24">
        <f t="shared" si="2"/>
        <v>4437.7576450000006</v>
      </c>
      <c r="L140" s="23" t="s">
        <v>1800</v>
      </c>
      <c r="M140" s="23" t="s">
        <v>2085</v>
      </c>
      <c r="N140" s="23" t="s">
        <v>1313</v>
      </c>
      <c r="O140" s="28">
        <v>0</v>
      </c>
      <c r="P140" s="29">
        <v>46296</v>
      </c>
      <c r="Q140" s="66"/>
      <c r="R140" s="24"/>
      <c r="S140" s="25"/>
    </row>
    <row r="141" spans="1:19" s="23" customFormat="1" ht="15.75" x14ac:dyDescent="0.25">
      <c r="A141" s="23">
        <v>1396746228</v>
      </c>
      <c r="B141" s="26" t="s">
        <v>1057</v>
      </c>
      <c r="C141" s="23" t="s">
        <v>1550</v>
      </c>
      <c r="D141" s="27">
        <v>4308.33</v>
      </c>
      <c r="E141" s="27">
        <v>316.83999999999997</v>
      </c>
      <c r="F141" s="63">
        <v>0.23300000000000001</v>
      </c>
      <c r="G141" s="64">
        <v>0</v>
      </c>
      <c r="H141" s="27">
        <v>51.379703605457642</v>
      </c>
      <c r="I141" s="78" t="s">
        <v>1222</v>
      </c>
      <c r="J141" s="62">
        <v>1.1556</v>
      </c>
      <c r="K141" s="24">
        <f t="shared" si="2"/>
        <v>5295.5461479999994</v>
      </c>
      <c r="L141" s="23" t="s">
        <v>1801</v>
      </c>
      <c r="M141" s="23" t="s">
        <v>2086</v>
      </c>
      <c r="N141" s="23" t="s">
        <v>1313</v>
      </c>
      <c r="O141" s="28">
        <v>0</v>
      </c>
      <c r="P141" s="29">
        <v>46296</v>
      </c>
      <c r="Q141" s="66"/>
      <c r="R141" s="24"/>
      <c r="S141" s="25"/>
    </row>
    <row r="142" spans="1:19" s="23" customFormat="1" ht="15.75" x14ac:dyDescent="0.25">
      <c r="A142" s="23">
        <v>1447200233</v>
      </c>
      <c r="B142" s="26" t="s">
        <v>1074</v>
      </c>
      <c r="C142" s="23" t="s">
        <v>1551</v>
      </c>
      <c r="D142" s="27">
        <v>4308.33</v>
      </c>
      <c r="E142" s="27">
        <v>316.83999999999997</v>
      </c>
      <c r="F142" s="63">
        <v>0.28199999999999997</v>
      </c>
      <c r="G142" s="64">
        <v>2.5661410000000001E-3</v>
      </c>
      <c r="H142" s="27">
        <v>51.335838142110248</v>
      </c>
      <c r="I142" s="78" t="s">
        <v>1222</v>
      </c>
      <c r="J142" s="62">
        <v>1.1556</v>
      </c>
      <c r="K142" s="24">
        <f t="shared" si="2"/>
        <v>5308.3222099733348</v>
      </c>
      <c r="L142" s="23" t="s">
        <v>1802</v>
      </c>
      <c r="M142" s="23" t="s">
        <v>2087</v>
      </c>
      <c r="N142" s="23" t="s">
        <v>1313</v>
      </c>
      <c r="O142" s="28">
        <v>0</v>
      </c>
      <c r="P142" s="29">
        <v>46296</v>
      </c>
      <c r="Q142" s="66"/>
      <c r="R142" s="24"/>
      <c r="S142" s="25"/>
    </row>
    <row r="143" spans="1:19" s="23" customFormat="1" ht="15.75" x14ac:dyDescent="0.25">
      <c r="A143" s="23">
        <v>1902836943</v>
      </c>
      <c r="B143" s="26" t="s">
        <v>1197</v>
      </c>
      <c r="C143" s="23" t="s">
        <v>1310</v>
      </c>
      <c r="D143" s="27">
        <v>4308.33</v>
      </c>
      <c r="E143" s="27">
        <v>316.83999999999997</v>
      </c>
      <c r="F143" s="63">
        <v>0.16500000000000001</v>
      </c>
      <c r="G143" s="64">
        <v>0</v>
      </c>
      <c r="H143" s="27">
        <v>45.992207118210381</v>
      </c>
      <c r="I143" s="78" t="s">
        <v>1219</v>
      </c>
      <c r="J143" s="62">
        <v>0.99980000000000002</v>
      </c>
      <c r="K143" s="24">
        <f t="shared" si="2"/>
        <v>4624.3083340000003</v>
      </c>
      <c r="L143" s="23" t="s">
        <v>1803</v>
      </c>
      <c r="M143" s="23" t="s">
        <v>2088</v>
      </c>
      <c r="N143" s="23" t="s">
        <v>1313</v>
      </c>
      <c r="O143" s="28">
        <v>0</v>
      </c>
      <c r="P143" s="29">
        <v>46296</v>
      </c>
      <c r="Q143" s="66"/>
      <c r="R143" s="24"/>
      <c r="S143" s="25"/>
    </row>
    <row r="144" spans="1:19" s="23" customFormat="1" ht="15.75" x14ac:dyDescent="0.25">
      <c r="A144" s="23">
        <v>1639172869</v>
      </c>
      <c r="B144" s="26" t="s">
        <v>1130</v>
      </c>
      <c r="C144" s="23" t="s">
        <v>1311</v>
      </c>
      <c r="D144" s="27">
        <v>4308.33</v>
      </c>
      <c r="E144" s="27">
        <v>316.83999999999997</v>
      </c>
      <c r="F144" s="63">
        <v>0.25900000000000001</v>
      </c>
      <c r="G144" s="64">
        <v>0.132081643</v>
      </c>
      <c r="H144" s="27">
        <v>48.10306404046559</v>
      </c>
      <c r="I144" s="78" t="s">
        <v>1222</v>
      </c>
      <c r="J144" s="62">
        <v>1.1556</v>
      </c>
      <c r="K144" s="24">
        <f t="shared" si="2"/>
        <v>5953.1418360420412</v>
      </c>
      <c r="L144" s="23" t="s">
        <v>1804</v>
      </c>
      <c r="M144" s="23" t="s">
        <v>2089</v>
      </c>
      <c r="N144" s="23" t="s">
        <v>1313</v>
      </c>
      <c r="O144" s="28">
        <v>0</v>
      </c>
      <c r="P144" s="29">
        <v>46296</v>
      </c>
      <c r="Q144" s="66"/>
      <c r="R144" s="24"/>
      <c r="S144" s="25"/>
    </row>
    <row r="145" spans="1:19" s="23" customFormat="1" ht="15.75" x14ac:dyDescent="0.25">
      <c r="A145" s="23">
        <v>1992703540</v>
      </c>
      <c r="B145" s="26" t="s">
        <v>1217</v>
      </c>
      <c r="C145" s="23" t="s">
        <v>1312</v>
      </c>
      <c r="D145" s="27">
        <v>4308.33</v>
      </c>
      <c r="E145" s="27">
        <v>316.83999999999997</v>
      </c>
      <c r="F145" s="63">
        <v>0.27</v>
      </c>
      <c r="G145" s="64">
        <v>0.25050826999999998</v>
      </c>
      <c r="H145" s="27">
        <v>56.077374624792171</v>
      </c>
      <c r="I145" s="78" t="s">
        <v>1222</v>
      </c>
      <c r="J145" s="62">
        <v>1.1556</v>
      </c>
      <c r="K145" s="24">
        <f t="shared" si="2"/>
        <v>6542.7532119738444</v>
      </c>
      <c r="L145" s="23" t="s">
        <v>1805</v>
      </c>
      <c r="M145" s="23" t="s">
        <v>1407</v>
      </c>
      <c r="N145" s="23" t="s">
        <v>1313</v>
      </c>
      <c r="O145" s="28">
        <v>0</v>
      </c>
      <c r="P145" s="29">
        <v>46296</v>
      </c>
      <c r="Q145" s="66"/>
      <c r="R145" s="24"/>
      <c r="S145" s="25"/>
    </row>
    <row r="146" spans="1:19" s="23" customFormat="1" ht="15.75" x14ac:dyDescent="0.25">
      <c r="A146" s="23">
        <v>1417944224</v>
      </c>
      <c r="B146" s="26" t="s">
        <v>1063</v>
      </c>
      <c r="C146" s="23" t="s">
        <v>1552</v>
      </c>
      <c r="D146" s="27">
        <v>4308.33</v>
      </c>
      <c r="E146" s="27">
        <v>316.83999999999997</v>
      </c>
      <c r="F146" s="63">
        <v>0.22</v>
      </c>
      <c r="G146" s="64">
        <v>5.3969659999999996E-3</v>
      </c>
      <c r="H146" s="27">
        <v>47.606086496313509</v>
      </c>
      <c r="I146" s="78" t="s">
        <v>1221</v>
      </c>
      <c r="J146" s="62">
        <v>1.0061</v>
      </c>
      <c r="K146" s="24">
        <f t="shared" si="2"/>
        <v>4674.8445601809935</v>
      </c>
      <c r="L146" s="23" t="s">
        <v>1806</v>
      </c>
      <c r="M146" s="23" t="s">
        <v>2090</v>
      </c>
      <c r="N146" s="23" t="s">
        <v>1313</v>
      </c>
      <c r="O146" s="28">
        <v>0</v>
      </c>
      <c r="P146" s="29">
        <v>46296</v>
      </c>
      <c r="Q146" s="66"/>
      <c r="R146" s="24"/>
      <c r="S146" s="25"/>
    </row>
    <row r="147" spans="1:19" s="23" customFormat="1" ht="15.75" x14ac:dyDescent="0.25">
      <c r="A147" s="23">
        <v>1043218944</v>
      </c>
      <c r="B147" s="26" t="s">
        <v>954</v>
      </c>
      <c r="C147" s="23" t="s">
        <v>1553</v>
      </c>
      <c r="D147" s="27">
        <v>4308.33</v>
      </c>
      <c r="E147" s="27">
        <v>316.83999999999997</v>
      </c>
      <c r="F147" s="63">
        <v>0.34300000000000003</v>
      </c>
      <c r="G147" s="64">
        <v>8.9973412000000003E-2</v>
      </c>
      <c r="H147" s="27">
        <v>51.220524510823452</v>
      </c>
      <c r="I147" s="78" t="s">
        <v>1222</v>
      </c>
      <c r="J147" s="62">
        <v>1.1556</v>
      </c>
      <c r="K147" s="24">
        <f t="shared" si="2"/>
        <v>5743.4973274809363</v>
      </c>
      <c r="L147" s="23" t="s">
        <v>1807</v>
      </c>
      <c r="M147" s="23" t="s">
        <v>2091</v>
      </c>
      <c r="N147" s="23" t="s">
        <v>1313</v>
      </c>
      <c r="O147" s="28">
        <v>0</v>
      </c>
      <c r="P147" s="29">
        <v>46296</v>
      </c>
      <c r="Q147" s="66"/>
      <c r="R147" s="24"/>
      <c r="S147" s="25"/>
    </row>
    <row r="148" spans="1:19" s="23" customFormat="1" ht="15.75" x14ac:dyDescent="0.25">
      <c r="A148" s="23">
        <v>1144211301</v>
      </c>
      <c r="B148" s="26" t="s">
        <v>989</v>
      </c>
      <c r="C148" s="23" t="s">
        <v>1554</v>
      </c>
      <c r="D148" s="27">
        <v>4308.33</v>
      </c>
      <c r="E148" s="27">
        <v>316.83999999999997</v>
      </c>
      <c r="F148" s="63">
        <v>0.192</v>
      </c>
      <c r="G148" s="64">
        <v>0.29277384899999997</v>
      </c>
      <c r="H148" s="27">
        <v>56.430578446923214</v>
      </c>
      <c r="I148" s="78" t="s">
        <v>1222</v>
      </c>
      <c r="J148" s="62">
        <v>1.1556</v>
      </c>
      <c r="K148" s="24">
        <f t="shared" si="2"/>
        <v>6753.1811099899242</v>
      </c>
      <c r="L148" s="23" t="s">
        <v>1808</v>
      </c>
      <c r="M148" s="23" t="s">
        <v>2087</v>
      </c>
      <c r="N148" s="23" t="s">
        <v>1313</v>
      </c>
      <c r="O148" s="28">
        <v>0</v>
      </c>
      <c r="P148" s="29">
        <v>46296</v>
      </c>
      <c r="Q148" s="66"/>
      <c r="R148" s="24"/>
      <c r="S148" s="25"/>
    </row>
    <row r="149" spans="1:19" s="23" customFormat="1" ht="15.75" x14ac:dyDescent="0.25">
      <c r="A149" s="23">
        <v>1326010273</v>
      </c>
      <c r="B149" s="26" t="s">
        <v>1033</v>
      </c>
      <c r="C149" s="23" t="s">
        <v>1314</v>
      </c>
      <c r="D149" s="27">
        <v>4308.33</v>
      </c>
      <c r="E149" s="27">
        <v>316.83999999999997</v>
      </c>
      <c r="F149" s="63">
        <v>0.25600000000000001</v>
      </c>
      <c r="G149" s="64">
        <v>0</v>
      </c>
      <c r="H149" s="27">
        <v>48.591843369386815</v>
      </c>
      <c r="I149" s="78" t="s">
        <v>1222</v>
      </c>
      <c r="J149" s="62">
        <v>1.1556</v>
      </c>
      <c r="K149" s="24">
        <f t="shared" si="2"/>
        <v>5295.5461479999994</v>
      </c>
      <c r="L149" s="23" t="s">
        <v>1809</v>
      </c>
      <c r="M149" s="23" t="s">
        <v>2092</v>
      </c>
      <c r="N149" s="23" t="s">
        <v>1313</v>
      </c>
      <c r="O149" s="28">
        <v>0</v>
      </c>
      <c r="P149" s="29">
        <v>46296</v>
      </c>
      <c r="Q149" s="66"/>
      <c r="R149" s="24"/>
      <c r="S149" s="25"/>
    </row>
    <row r="150" spans="1:19" s="23" customFormat="1" ht="15.75" x14ac:dyDescent="0.25">
      <c r="A150" s="23">
        <v>1477591055</v>
      </c>
      <c r="B150" s="26" t="s">
        <v>1085</v>
      </c>
      <c r="C150" s="23" t="s">
        <v>1555</v>
      </c>
      <c r="D150" s="27">
        <v>4308.33</v>
      </c>
      <c r="E150" s="27">
        <v>316.83999999999997</v>
      </c>
      <c r="F150" s="63">
        <v>0.27600000000000002</v>
      </c>
      <c r="G150" s="64">
        <v>4.2845542E-2</v>
      </c>
      <c r="H150" s="27">
        <v>49.89942028363361</v>
      </c>
      <c r="I150" s="78" t="s">
        <v>1222</v>
      </c>
      <c r="J150" s="62">
        <v>1.1556</v>
      </c>
      <c r="K150" s="24">
        <f t="shared" si="2"/>
        <v>5508.8615113697915</v>
      </c>
      <c r="L150" s="23" t="s">
        <v>1810</v>
      </c>
      <c r="M150" s="23" t="s">
        <v>2093</v>
      </c>
      <c r="N150" s="23" t="s">
        <v>1313</v>
      </c>
      <c r="O150" s="28">
        <v>0</v>
      </c>
      <c r="P150" s="29">
        <v>46296</v>
      </c>
      <c r="Q150" s="66"/>
      <c r="R150" s="24"/>
      <c r="S150" s="25"/>
    </row>
    <row r="151" spans="1:19" s="23" customFormat="1" ht="15.75" x14ac:dyDescent="0.25">
      <c r="A151" s="23">
        <v>1417958331</v>
      </c>
      <c r="B151" s="26" t="s">
        <v>1065</v>
      </c>
      <c r="C151" s="23" t="s">
        <v>1556</v>
      </c>
      <c r="D151" s="27">
        <v>4308.33</v>
      </c>
      <c r="E151" s="27">
        <v>316.83999999999997</v>
      </c>
      <c r="F151" s="63">
        <v>0.28000000000000003</v>
      </c>
      <c r="G151" s="64">
        <v>0</v>
      </c>
      <c r="H151" s="27">
        <v>49.900936373866628</v>
      </c>
      <c r="I151" s="78" t="s">
        <v>1222</v>
      </c>
      <c r="J151" s="62">
        <v>1.1556</v>
      </c>
      <c r="K151" s="24">
        <f t="shared" si="2"/>
        <v>5295.5461479999994</v>
      </c>
      <c r="L151" s="23" t="s">
        <v>1811</v>
      </c>
      <c r="M151" s="23" t="s">
        <v>2048</v>
      </c>
      <c r="N151" s="23" t="s">
        <v>1313</v>
      </c>
      <c r="O151" s="28">
        <v>0</v>
      </c>
      <c r="P151" s="29">
        <v>46296</v>
      </c>
      <c r="Q151" s="66"/>
      <c r="R151" s="24"/>
      <c r="S151" s="25"/>
    </row>
    <row r="152" spans="1:19" s="23" customFormat="1" ht="15.75" x14ac:dyDescent="0.25">
      <c r="A152" s="23">
        <v>1295789907</v>
      </c>
      <c r="B152" s="26" t="s">
        <v>1030</v>
      </c>
      <c r="C152" s="23" t="s">
        <v>1315</v>
      </c>
      <c r="D152" s="27">
        <v>4308.33</v>
      </c>
      <c r="E152" s="27">
        <v>316.83999999999997</v>
      </c>
      <c r="F152" s="63">
        <v>0.21</v>
      </c>
      <c r="G152" s="64">
        <v>8.2735792000000002E-2</v>
      </c>
      <c r="H152" s="27">
        <v>56.382586318961003</v>
      </c>
      <c r="I152" s="78" t="s">
        <v>1222</v>
      </c>
      <c r="J152" s="62">
        <v>1.1556</v>
      </c>
      <c r="K152" s="24">
        <f t="shared" si="2"/>
        <v>5707.4633442900495</v>
      </c>
      <c r="L152" s="23" t="s">
        <v>1812</v>
      </c>
      <c r="M152" s="23" t="s">
        <v>2094</v>
      </c>
      <c r="N152" s="23" t="s">
        <v>1313</v>
      </c>
      <c r="O152" s="28">
        <v>0</v>
      </c>
      <c r="P152" s="29">
        <v>46296</v>
      </c>
      <c r="Q152" s="66"/>
      <c r="R152" s="24"/>
      <c r="S152" s="25"/>
    </row>
    <row r="153" spans="1:19" s="23" customFormat="1" ht="15.75" x14ac:dyDescent="0.25">
      <c r="A153" s="23">
        <v>1801823349</v>
      </c>
      <c r="B153" s="26" t="s">
        <v>1167</v>
      </c>
      <c r="C153" s="23" t="s">
        <v>1317</v>
      </c>
      <c r="D153" s="27">
        <v>4308.33</v>
      </c>
      <c r="E153" s="27">
        <v>316.83999999999997</v>
      </c>
      <c r="F153" s="63">
        <v>0.113</v>
      </c>
      <c r="G153" s="64">
        <v>0</v>
      </c>
      <c r="H153" s="27">
        <v>49.520851799525765</v>
      </c>
      <c r="I153" s="78" t="s">
        <v>1222</v>
      </c>
      <c r="J153" s="62">
        <v>1.1556</v>
      </c>
      <c r="K153" s="24">
        <f t="shared" si="2"/>
        <v>5295.5461479999994</v>
      </c>
      <c r="L153" s="23" t="s">
        <v>1813</v>
      </c>
      <c r="M153" s="23" t="s">
        <v>2095</v>
      </c>
      <c r="N153" s="23" t="s">
        <v>1313</v>
      </c>
      <c r="O153" s="28">
        <v>0</v>
      </c>
      <c r="P153" s="29">
        <v>46296</v>
      </c>
      <c r="Q153" s="66"/>
      <c r="R153" s="24"/>
      <c r="S153" s="25"/>
    </row>
    <row r="154" spans="1:19" s="23" customFormat="1" ht="15.75" x14ac:dyDescent="0.25">
      <c r="A154" s="23">
        <v>1376139139</v>
      </c>
      <c r="B154" s="26" t="s">
        <v>1230</v>
      </c>
      <c r="C154" s="23" t="s">
        <v>1557</v>
      </c>
      <c r="D154" s="27">
        <v>4308.33</v>
      </c>
      <c r="E154" s="27">
        <v>316.83999999999997</v>
      </c>
      <c r="F154" s="63">
        <v>0.26700000000000002</v>
      </c>
      <c r="G154" s="64">
        <v>3.8973207000000003E-2</v>
      </c>
      <c r="H154" s="27">
        <v>53.183698302633346</v>
      </c>
      <c r="I154" s="78" t="s">
        <v>1222</v>
      </c>
      <c r="J154" s="62">
        <v>1.1556</v>
      </c>
      <c r="K154" s="24">
        <f t="shared" si="2"/>
        <v>5489.5822932981755</v>
      </c>
      <c r="L154" s="23" t="s">
        <v>1814</v>
      </c>
      <c r="M154" s="23" t="s">
        <v>2096</v>
      </c>
      <c r="N154" s="23" t="s">
        <v>1313</v>
      </c>
      <c r="O154" s="28">
        <v>0</v>
      </c>
      <c r="P154" s="29">
        <v>46296</v>
      </c>
      <c r="Q154" s="66"/>
      <c r="R154" s="24"/>
      <c r="S154" s="25"/>
    </row>
    <row r="155" spans="1:19" s="23" customFormat="1" ht="15.75" x14ac:dyDescent="0.25">
      <c r="A155" s="23">
        <v>1346297892</v>
      </c>
      <c r="B155" s="26" t="s">
        <v>1042</v>
      </c>
      <c r="C155" s="23" t="s">
        <v>1318</v>
      </c>
      <c r="D155" s="27">
        <v>4308.33</v>
      </c>
      <c r="E155" s="27">
        <v>316.83999999999997</v>
      </c>
      <c r="F155" s="63">
        <v>0.22700000000000001</v>
      </c>
      <c r="G155" s="64">
        <v>0</v>
      </c>
      <c r="H155" s="27">
        <v>51.541653390405102</v>
      </c>
      <c r="I155" s="78" t="s">
        <v>1222</v>
      </c>
      <c r="J155" s="62">
        <v>1.1556</v>
      </c>
      <c r="K155" s="24">
        <f t="shared" si="2"/>
        <v>5295.5461479999994</v>
      </c>
      <c r="L155" s="23" t="s">
        <v>1815</v>
      </c>
      <c r="M155" s="23" t="s">
        <v>2094</v>
      </c>
      <c r="N155" s="23" t="s">
        <v>1313</v>
      </c>
      <c r="O155" s="28">
        <v>0</v>
      </c>
      <c r="P155" s="29">
        <v>46296</v>
      </c>
      <c r="Q155" s="66"/>
      <c r="R155" s="24"/>
      <c r="S155" s="25"/>
    </row>
    <row r="156" spans="1:19" s="23" customFormat="1" ht="15.75" x14ac:dyDescent="0.25">
      <c r="A156" s="23">
        <v>1427103910</v>
      </c>
      <c r="B156" s="26" t="s">
        <v>1070</v>
      </c>
      <c r="C156" s="23" t="s">
        <v>1558</v>
      </c>
      <c r="D156" s="27">
        <v>4308.33</v>
      </c>
      <c r="E156" s="27">
        <v>316.83999999999997</v>
      </c>
      <c r="F156" s="63">
        <v>0.28299999999999997</v>
      </c>
      <c r="G156" s="64">
        <v>2.3802547E-2</v>
      </c>
      <c r="H156" s="27">
        <v>38.955414416809205</v>
      </c>
      <c r="I156" s="78" t="s">
        <v>1224</v>
      </c>
      <c r="J156" s="62">
        <v>0.95650000000000002</v>
      </c>
      <c r="K156" s="24">
        <f t="shared" si="2"/>
        <v>4535.8459809282422</v>
      </c>
      <c r="L156" s="23" t="s">
        <v>1816</v>
      </c>
      <c r="M156" s="23" t="s">
        <v>2097</v>
      </c>
      <c r="N156" s="23" t="s">
        <v>1441</v>
      </c>
      <c r="O156" s="28">
        <v>0</v>
      </c>
      <c r="P156" s="29">
        <v>46296</v>
      </c>
      <c r="Q156" s="66"/>
      <c r="R156" s="24"/>
      <c r="S156" s="25"/>
    </row>
    <row r="157" spans="1:19" s="23" customFormat="1" ht="15.75" x14ac:dyDescent="0.25">
      <c r="A157" s="23">
        <v>1033154026</v>
      </c>
      <c r="B157" s="26" t="s">
        <v>953</v>
      </c>
      <c r="C157" s="23" t="s">
        <v>1559</v>
      </c>
      <c r="D157" s="27">
        <v>4308.33</v>
      </c>
      <c r="E157" s="27">
        <v>316.83999999999997</v>
      </c>
      <c r="F157" s="63">
        <v>0.20899999999999999</v>
      </c>
      <c r="G157" s="64">
        <v>0.33136275199999998</v>
      </c>
      <c r="H157" s="27">
        <v>51.215096788607006</v>
      </c>
      <c r="I157" s="78" t="s">
        <v>1222</v>
      </c>
      <c r="J157" s="62">
        <v>1.1556</v>
      </c>
      <c r="K157" s="24">
        <f t="shared" si="2"/>
        <v>6945.303918600599</v>
      </c>
      <c r="L157" s="23" t="s">
        <v>1817</v>
      </c>
      <c r="M157" s="23" t="s">
        <v>1376</v>
      </c>
      <c r="N157" s="23" t="s">
        <v>1320</v>
      </c>
      <c r="O157" s="28">
        <v>0</v>
      </c>
      <c r="P157" s="29">
        <v>46296</v>
      </c>
      <c r="Q157" s="66"/>
      <c r="R157" s="24"/>
      <c r="S157" s="25"/>
    </row>
    <row r="158" spans="1:19" s="23" customFormat="1" ht="15.75" x14ac:dyDescent="0.25">
      <c r="A158" s="23">
        <v>1467484972</v>
      </c>
      <c r="B158" s="26" t="s">
        <v>1080</v>
      </c>
      <c r="C158" s="23" t="s">
        <v>1560</v>
      </c>
      <c r="D158" s="27">
        <v>4308.33</v>
      </c>
      <c r="E158" s="27">
        <v>316.83999999999997</v>
      </c>
      <c r="F158" s="63">
        <v>0.20899999999999999</v>
      </c>
      <c r="G158" s="64">
        <v>0.108643092</v>
      </c>
      <c r="H158" s="27">
        <v>52.442753284943009</v>
      </c>
      <c r="I158" s="78" t="s">
        <v>1222</v>
      </c>
      <c r="J158" s="62">
        <v>1.1556</v>
      </c>
      <c r="K158" s="24">
        <f t="shared" si="2"/>
        <v>5836.4481780781289</v>
      </c>
      <c r="L158" s="23" t="s">
        <v>1818</v>
      </c>
      <c r="M158" s="23" t="s">
        <v>2098</v>
      </c>
      <c r="N158" s="23" t="s">
        <v>1320</v>
      </c>
      <c r="O158" s="28">
        <v>0</v>
      </c>
      <c r="P158" s="29">
        <v>46296</v>
      </c>
      <c r="Q158" s="66"/>
      <c r="R158" s="24"/>
      <c r="S158" s="25"/>
    </row>
    <row r="159" spans="1:19" s="23" customFormat="1" ht="15.75" x14ac:dyDescent="0.25">
      <c r="A159" s="23">
        <v>1053342816</v>
      </c>
      <c r="B159" s="26" t="s">
        <v>962</v>
      </c>
      <c r="C159" s="23" t="s">
        <v>1319</v>
      </c>
      <c r="D159" s="27">
        <v>4308.33</v>
      </c>
      <c r="E159" s="27">
        <v>316.83999999999997</v>
      </c>
      <c r="F159" s="63">
        <v>0.249</v>
      </c>
      <c r="G159" s="64">
        <v>2.18674E-4</v>
      </c>
      <c r="H159" s="27">
        <v>42.579738452015853</v>
      </c>
      <c r="I159" s="78" t="s">
        <v>1224</v>
      </c>
      <c r="J159" s="62">
        <v>0.95650000000000002</v>
      </c>
      <c r="K159" s="24">
        <f t="shared" si="2"/>
        <v>4438.6587825451033</v>
      </c>
      <c r="L159" s="23" t="s">
        <v>1819</v>
      </c>
      <c r="M159" s="23" t="s">
        <v>2099</v>
      </c>
      <c r="N159" s="23" t="s">
        <v>1320</v>
      </c>
      <c r="O159" s="28">
        <v>0</v>
      </c>
      <c r="P159" s="29">
        <v>46296</v>
      </c>
      <c r="Q159" s="66"/>
      <c r="R159" s="24"/>
      <c r="S159" s="25"/>
    </row>
    <row r="160" spans="1:19" s="23" customFormat="1" ht="15.75" x14ac:dyDescent="0.25">
      <c r="A160" s="23">
        <v>1336144732</v>
      </c>
      <c r="B160" s="26" t="s">
        <v>1038</v>
      </c>
      <c r="C160" s="23" t="s">
        <v>1561</v>
      </c>
      <c r="D160" s="27">
        <v>4308.33</v>
      </c>
      <c r="E160" s="27">
        <v>316.83999999999997</v>
      </c>
      <c r="F160" s="63">
        <v>0.27400000000000002</v>
      </c>
      <c r="G160" s="64">
        <v>0</v>
      </c>
      <c r="H160" s="27">
        <v>46.663851998857162</v>
      </c>
      <c r="I160" s="78" t="s">
        <v>1219</v>
      </c>
      <c r="J160" s="62">
        <v>0.99980000000000002</v>
      </c>
      <c r="K160" s="24">
        <f t="shared" si="2"/>
        <v>4624.3083340000003</v>
      </c>
      <c r="L160" s="23" t="s">
        <v>1820</v>
      </c>
      <c r="M160" s="23" t="s">
        <v>2100</v>
      </c>
      <c r="N160" s="23" t="s">
        <v>1320</v>
      </c>
      <c r="O160" s="28">
        <v>0</v>
      </c>
      <c r="P160" s="29">
        <v>46296</v>
      </c>
      <c r="Q160" s="66"/>
      <c r="R160" s="24"/>
      <c r="S160" s="25"/>
    </row>
    <row r="161" spans="1:19" s="23" customFormat="1" ht="15.75" x14ac:dyDescent="0.25">
      <c r="A161" s="23">
        <v>1871606921</v>
      </c>
      <c r="B161" s="26" t="s">
        <v>1190</v>
      </c>
      <c r="C161" s="23" t="s">
        <v>1562</v>
      </c>
      <c r="D161" s="27">
        <v>4308.33</v>
      </c>
      <c r="E161" s="27">
        <v>316.83999999999997</v>
      </c>
      <c r="F161" s="63">
        <v>0.24199999999999999</v>
      </c>
      <c r="G161" s="64">
        <v>0</v>
      </c>
      <c r="H161" s="27">
        <v>47.026843368492933</v>
      </c>
      <c r="I161" s="78" t="s">
        <v>1219</v>
      </c>
      <c r="J161" s="62">
        <v>0.99980000000000002</v>
      </c>
      <c r="K161" s="24">
        <f t="shared" si="2"/>
        <v>4624.3083340000003</v>
      </c>
      <c r="L161" s="23" t="s">
        <v>1821</v>
      </c>
      <c r="M161" s="23" t="s">
        <v>2101</v>
      </c>
      <c r="N161" s="23" t="s">
        <v>1320</v>
      </c>
      <c r="O161" s="28">
        <v>0</v>
      </c>
      <c r="P161" s="29">
        <v>46296</v>
      </c>
      <c r="Q161" s="66"/>
      <c r="R161" s="24"/>
      <c r="S161" s="25"/>
    </row>
    <row r="162" spans="1:19" s="23" customFormat="1" ht="15.75" x14ac:dyDescent="0.25">
      <c r="A162" s="23">
        <v>1710913462</v>
      </c>
      <c r="B162" s="26" t="s">
        <v>1146</v>
      </c>
      <c r="C162" s="23" t="s">
        <v>1563</v>
      </c>
      <c r="D162" s="27">
        <v>4308.33</v>
      </c>
      <c r="E162" s="27">
        <v>316.83999999999997</v>
      </c>
      <c r="F162" s="63">
        <v>0.27900000000000003</v>
      </c>
      <c r="G162" s="64">
        <v>8.7608700000000005E-3</v>
      </c>
      <c r="H162" s="27">
        <v>56.043169515998969</v>
      </c>
      <c r="I162" s="78" t="s">
        <v>1222</v>
      </c>
      <c r="J162" s="62">
        <v>1.1556</v>
      </c>
      <c r="K162" s="24">
        <f t="shared" si="2"/>
        <v>5339.163945330828</v>
      </c>
      <c r="L162" s="23" t="s">
        <v>1822</v>
      </c>
      <c r="M162" s="23" t="s">
        <v>2102</v>
      </c>
      <c r="N162" s="23" t="s">
        <v>1320</v>
      </c>
      <c r="O162" s="28">
        <v>0</v>
      </c>
      <c r="P162" s="29">
        <v>46296</v>
      </c>
      <c r="Q162" s="66"/>
      <c r="R162" s="24"/>
      <c r="S162" s="25"/>
    </row>
    <row r="163" spans="1:19" s="23" customFormat="1" ht="15.75" x14ac:dyDescent="0.25">
      <c r="A163" s="23">
        <v>1255377149</v>
      </c>
      <c r="B163" s="26" t="s">
        <v>1015</v>
      </c>
      <c r="C163" s="23" t="s">
        <v>1564</v>
      </c>
      <c r="D163" s="27">
        <v>4308.33</v>
      </c>
      <c r="E163" s="27">
        <v>316.83999999999997</v>
      </c>
      <c r="F163" s="63">
        <v>0.19800000000000001</v>
      </c>
      <c r="G163" s="64">
        <v>6.3457554999999999E-2</v>
      </c>
      <c r="H163" s="27">
        <v>55.250134486458272</v>
      </c>
      <c r="I163" s="78" t="s">
        <v>1222</v>
      </c>
      <c r="J163" s="62">
        <v>1.1556</v>
      </c>
      <c r="K163" s="24">
        <f t="shared" si="2"/>
        <v>5611.4826672155477</v>
      </c>
      <c r="L163" s="23" t="s">
        <v>1823</v>
      </c>
      <c r="M163" s="23" t="s">
        <v>2098</v>
      </c>
      <c r="N163" s="23" t="s">
        <v>1320</v>
      </c>
      <c r="O163" s="28">
        <v>0</v>
      </c>
      <c r="P163" s="29">
        <v>46296</v>
      </c>
      <c r="Q163" s="66"/>
      <c r="R163" s="24"/>
      <c r="S163" s="25"/>
    </row>
    <row r="164" spans="1:19" s="23" customFormat="1" ht="15.75" x14ac:dyDescent="0.25">
      <c r="A164" s="23">
        <v>1801884655</v>
      </c>
      <c r="B164" s="26" t="s">
        <v>1168</v>
      </c>
      <c r="C164" s="23" t="s">
        <v>1321</v>
      </c>
      <c r="D164" s="27">
        <v>4308.33</v>
      </c>
      <c r="E164" s="27">
        <v>316.83999999999997</v>
      </c>
      <c r="F164" s="63">
        <v>0.32</v>
      </c>
      <c r="G164" s="64">
        <v>2.0706664999999999E-2</v>
      </c>
      <c r="H164" s="27">
        <v>44.934863345546582</v>
      </c>
      <c r="I164" s="78" t="s">
        <v>1219</v>
      </c>
      <c r="J164" s="62">
        <v>0.99980000000000002</v>
      </c>
      <c r="K164" s="24">
        <f t="shared" si="2"/>
        <v>4713.5016377902466</v>
      </c>
      <c r="L164" s="23" t="s">
        <v>1824</v>
      </c>
      <c r="M164" s="23" t="s">
        <v>2103</v>
      </c>
      <c r="N164" s="23" t="s">
        <v>1320</v>
      </c>
      <c r="O164" s="28">
        <v>0</v>
      </c>
      <c r="P164" s="29">
        <v>46296</v>
      </c>
      <c r="Q164" s="66"/>
      <c r="R164" s="24"/>
      <c r="S164" s="25"/>
    </row>
    <row r="165" spans="1:19" s="23" customFormat="1" ht="15.75" x14ac:dyDescent="0.25">
      <c r="A165" s="23">
        <v>1821035940</v>
      </c>
      <c r="B165" s="26" t="s">
        <v>1175</v>
      </c>
      <c r="C165" s="23" t="s">
        <v>1565</v>
      </c>
      <c r="D165" s="27">
        <v>4308.33</v>
      </c>
      <c r="E165" s="27">
        <v>316.83999999999997</v>
      </c>
      <c r="F165" s="63">
        <v>0.222</v>
      </c>
      <c r="G165" s="64">
        <v>0.186157983</v>
      </c>
      <c r="H165" s="27">
        <v>47.688370949459916</v>
      </c>
      <c r="I165" s="78" t="s">
        <v>1221</v>
      </c>
      <c r="J165" s="62">
        <v>1.0061</v>
      </c>
      <c r="K165" s="24">
        <f t="shared" si="2"/>
        <v>5458.3732190380697</v>
      </c>
      <c r="L165" s="23" t="s">
        <v>1825</v>
      </c>
      <c r="M165" s="23" t="s">
        <v>2104</v>
      </c>
      <c r="N165" s="23" t="s">
        <v>1320</v>
      </c>
      <c r="O165" s="28">
        <v>0</v>
      </c>
      <c r="P165" s="29">
        <v>46296</v>
      </c>
      <c r="Q165" s="66"/>
      <c r="R165" s="24"/>
      <c r="S165" s="25"/>
    </row>
    <row r="166" spans="1:19" s="23" customFormat="1" ht="15.75" x14ac:dyDescent="0.25">
      <c r="A166" s="23">
        <v>1710067376</v>
      </c>
      <c r="B166" s="26" t="s">
        <v>1145</v>
      </c>
      <c r="C166" s="23" t="s">
        <v>1566</v>
      </c>
      <c r="D166" s="27">
        <v>4308.33</v>
      </c>
      <c r="E166" s="27">
        <v>316.83999999999997</v>
      </c>
      <c r="F166" s="63">
        <v>0.192</v>
      </c>
      <c r="G166" s="64">
        <v>6.8046243000000006E-2</v>
      </c>
      <c r="H166" s="27">
        <v>51.026566650241506</v>
      </c>
      <c r="I166" s="78" t="s">
        <v>1222</v>
      </c>
      <c r="J166" s="62">
        <v>1.1556</v>
      </c>
      <c r="K166" s="24">
        <f t="shared" si="2"/>
        <v>5634.3283963724025</v>
      </c>
      <c r="L166" s="23" t="s">
        <v>1826</v>
      </c>
      <c r="M166" s="23" t="s">
        <v>2098</v>
      </c>
      <c r="N166" s="23" t="s">
        <v>1320</v>
      </c>
      <c r="O166" s="28">
        <v>0</v>
      </c>
      <c r="P166" s="29">
        <v>46296</v>
      </c>
      <c r="Q166" s="66"/>
      <c r="R166" s="24"/>
      <c r="S166" s="25"/>
    </row>
    <row r="167" spans="1:19" s="23" customFormat="1" ht="15.75" x14ac:dyDescent="0.25">
      <c r="A167" s="23">
        <v>1982784534</v>
      </c>
      <c r="B167" s="26" t="s">
        <v>1145</v>
      </c>
      <c r="C167" s="23" t="s">
        <v>1567</v>
      </c>
      <c r="D167" s="27">
        <v>4308.33</v>
      </c>
      <c r="E167" s="27">
        <v>316.83999999999997</v>
      </c>
      <c r="F167" s="63">
        <v>0.192</v>
      </c>
      <c r="G167" s="64">
        <v>6.8046243000000006E-2</v>
      </c>
      <c r="H167" s="27">
        <v>51.026566650241506</v>
      </c>
      <c r="I167" s="78" t="s">
        <v>1222</v>
      </c>
      <c r="J167" s="62">
        <v>1.1556</v>
      </c>
      <c r="K167" s="24">
        <f t="shared" si="2"/>
        <v>5634.3283963724025</v>
      </c>
      <c r="L167" s="23" t="s">
        <v>1827</v>
      </c>
      <c r="M167" s="23" t="s">
        <v>2098</v>
      </c>
      <c r="N167" s="23" t="s">
        <v>1320</v>
      </c>
      <c r="O167" s="28">
        <v>0</v>
      </c>
      <c r="P167" s="29">
        <v>46296</v>
      </c>
      <c r="Q167" s="66"/>
      <c r="R167" s="24"/>
      <c r="S167" s="25"/>
    </row>
    <row r="168" spans="1:19" s="23" customFormat="1" ht="15.75" x14ac:dyDescent="0.25">
      <c r="A168" s="23">
        <v>1598868655</v>
      </c>
      <c r="B168" s="26" t="s">
        <v>1119</v>
      </c>
      <c r="C168" s="23" t="s">
        <v>1322</v>
      </c>
      <c r="D168" s="27">
        <v>4308.33</v>
      </c>
      <c r="E168" s="27">
        <v>316.83999999999997</v>
      </c>
      <c r="F168" s="63">
        <v>0.27300000000000002</v>
      </c>
      <c r="G168" s="64">
        <v>0</v>
      </c>
      <c r="H168" s="27">
        <v>48.626911109654486</v>
      </c>
      <c r="I168" s="78" t="s">
        <v>1222</v>
      </c>
      <c r="J168" s="62">
        <v>1.1556</v>
      </c>
      <c r="K168" s="24">
        <f t="shared" si="2"/>
        <v>5295.5461479999994</v>
      </c>
      <c r="L168" s="23" t="s">
        <v>1828</v>
      </c>
      <c r="M168" s="23" t="s">
        <v>2105</v>
      </c>
      <c r="N168" s="23" t="s">
        <v>1320</v>
      </c>
      <c r="O168" s="28">
        <v>0</v>
      </c>
      <c r="P168" s="29">
        <v>46296</v>
      </c>
      <c r="Q168" s="66"/>
      <c r="R168" s="24"/>
      <c r="S168" s="25"/>
    </row>
    <row r="169" spans="1:19" s="23" customFormat="1" ht="15.75" x14ac:dyDescent="0.25">
      <c r="A169" s="23">
        <v>1073688354</v>
      </c>
      <c r="B169" s="26" t="s">
        <v>973</v>
      </c>
      <c r="C169" s="23" t="s">
        <v>1568</v>
      </c>
      <c r="D169" s="27">
        <v>4308.33</v>
      </c>
      <c r="E169" s="27">
        <v>316.83999999999997</v>
      </c>
      <c r="F169" s="63">
        <v>0.18</v>
      </c>
      <c r="G169" s="64">
        <v>8.7184539000000005E-2</v>
      </c>
      <c r="H169" s="27">
        <v>50.978108248893989</v>
      </c>
      <c r="I169" s="78" t="s">
        <v>1222</v>
      </c>
      <c r="J169" s="62">
        <v>1.1556</v>
      </c>
      <c r="K169" s="24">
        <f t="shared" si="2"/>
        <v>5729.6123483298452</v>
      </c>
      <c r="L169" s="23" t="s">
        <v>1829</v>
      </c>
      <c r="M169" s="23" t="s">
        <v>2106</v>
      </c>
      <c r="N169" s="23" t="s">
        <v>1320</v>
      </c>
      <c r="O169" s="28">
        <v>0</v>
      </c>
      <c r="P169" s="29">
        <v>46296</v>
      </c>
      <c r="Q169" s="66"/>
      <c r="R169" s="24"/>
      <c r="S169" s="25"/>
    </row>
    <row r="170" spans="1:19" s="23" customFormat="1" ht="15.75" x14ac:dyDescent="0.25">
      <c r="A170" s="23">
        <v>1942256888</v>
      </c>
      <c r="B170" s="26" t="s">
        <v>1203</v>
      </c>
      <c r="C170" s="23" t="s">
        <v>1323</v>
      </c>
      <c r="D170" s="27">
        <v>4308.33</v>
      </c>
      <c r="E170" s="27">
        <v>316.83999999999997</v>
      </c>
      <c r="F170" s="63">
        <v>0.36499999999999999</v>
      </c>
      <c r="G170" s="64">
        <v>3.8343764000000002E-2</v>
      </c>
      <c r="H170" s="27">
        <v>38.557032713769885</v>
      </c>
      <c r="I170" s="78" t="s">
        <v>1223</v>
      </c>
      <c r="J170" s="62">
        <v>0.88580000000000003</v>
      </c>
      <c r="K170" s="24">
        <f t="shared" si="2"/>
        <v>4279.4907381183993</v>
      </c>
      <c r="L170" s="23" t="s">
        <v>1830</v>
      </c>
      <c r="M170" s="23" t="s">
        <v>2107</v>
      </c>
      <c r="N170" s="23" t="s">
        <v>1320</v>
      </c>
      <c r="O170" s="28">
        <v>0</v>
      </c>
      <c r="P170" s="29">
        <v>46296</v>
      </c>
      <c r="Q170" s="66"/>
      <c r="R170" s="24"/>
      <c r="S170" s="25"/>
    </row>
    <row r="171" spans="1:19" s="23" customFormat="1" ht="15.75" x14ac:dyDescent="0.25">
      <c r="A171" s="23">
        <v>1467552471</v>
      </c>
      <c r="B171" s="26" t="s">
        <v>1084</v>
      </c>
      <c r="C171" s="23" t="s">
        <v>1569</v>
      </c>
      <c r="D171" s="27">
        <v>4308.33</v>
      </c>
      <c r="E171" s="27">
        <v>316.83999999999997</v>
      </c>
      <c r="F171" s="63">
        <v>0.18099999999999999</v>
      </c>
      <c r="G171" s="64">
        <v>0</v>
      </c>
      <c r="H171" s="27">
        <v>52.802111769217248</v>
      </c>
      <c r="I171" s="78" t="s">
        <v>1222</v>
      </c>
      <c r="J171" s="62">
        <v>1.1556</v>
      </c>
      <c r="K171" s="24">
        <f t="shared" si="2"/>
        <v>5295.5461479999994</v>
      </c>
      <c r="L171" s="23" t="s">
        <v>1831</v>
      </c>
      <c r="M171" s="23" t="s">
        <v>1256</v>
      </c>
      <c r="N171" s="23" t="s">
        <v>1320</v>
      </c>
      <c r="O171" s="28">
        <v>0</v>
      </c>
      <c r="P171" s="29">
        <v>46296</v>
      </c>
      <c r="Q171" s="66"/>
      <c r="R171" s="24"/>
      <c r="S171" s="25"/>
    </row>
    <row r="172" spans="1:19" s="23" customFormat="1" ht="15.75" x14ac:dyDescent="0.25">
      <c r="A172" s="23">
        <v>1700828852</v>
      </c>
      <c r="B172" s="26" t="s">
        <v>1143</v>
      </c>
      <c r="C172" s="23" t="s">
        <v>1570</v>
      </c>
      <c r="D172" s="27">
        <v>4308.33</v>
      </c>
      <c r="E172" s="27">
        <v>316.83999999999997</v>
      </c>
      <c r="F172" s="63">
        <v>0.25600000000000001</v>
      </c>
      <c r="G172" s="64">
        <v>0.34604080599999998</v>
      </c>
      <c r="H172" s="27">
        <v>53.383208428126217</v>
      </c>
      <c r="I172" s="78" t="s">
        <v>1222</v>
      </c>
      <c r="J172" s="62">
        <v>1.1556</v>
      </c>
      <c r="K172" s="24">
        <f t="shared" si="2"/>
        <v>7018.3816362910757</v>
      </c>
      <c r="L172" s="23" t="s">
        <v>1832</v>
      </c>
      <c r="M172" s="23" t="s">
        <v>1331</v>
      </c>
      <c r="N172" s="23" t="s">
        <v>1320</v>
      </c>
      <c r="O172" s="28">
        <v>0</v>
      </c>
      <c r="P172" s="29">
        <v>46296</v>
      </c>
      <c r="Q172" s="66"/>
      <c r="R172" s="24"/>
      <c r="S172" s="25"/>
    </row>
    <row r="173" spans="1:19" s="23" customFormat="1" ht="15.75" x14ac:dyDescent="0.25">
      <c r="A173" s="23">
        <v>1548296106</v>
      </c>
      <c r="B173" s="26" t="s">
        <v>1103</v>
      </c>
      <c r="C173" s="23" t="s">
        <v>1571</v>
      </c>
      <c r="D173" s="27">
        <v>4308.33</v>
      </c>
      <c r="E173" s="27">
        <v>316.83999999999997</v>
      </c>
      <c r="F173" s="63">
        <v>0.161</v>
      </c>
      <c r="G173" s="64">
        <v>0.13317742499999999</v>
      </c>
      <c r="H173" s="27">
        <v>45.186149225629009</v>
      </c>
      <c r="I173" s="78" t="s">
        <v>1219</v>
      </c>
      <c r="J173" s="62">
        <v>0.99980000000000002</v>
      </c>
      <c r="K173" s="24">
        <f t="shared" si="2"/>
        <v>5197.9658749911596</v>
      </c>
      <c r="L173" s="23" t="s">
        <v>1833</v>
      </c>
      <c r="M173" s="23" t="s">
        <v>2108</v>
      </c>
      <c r="N173" s="23" t="s">
        <v>1320</v>
      </c>
      <c r="O173" s="28">
        <v>0</v>
      </c>
      <c r="P173" s="29">
        <v>46296</v>
      </c>
      <c r="Q173" s="66"/>
      <c r="R173" s="24"/>
      <c r="S173" s="25"/>
    </row>
    <row r="174" spans="1:19" s="23" customFormat="1" ht="15.75" x14ac:dyDescent="0.25">
      <c r="A174" s="23">
        <v>1811939887</v>
      </c>
      <c r="B174" s="26" t="s">
        <v>1171</v>
      </c>
      <c r="C174" s="23" t="s">
        <v>1572</v>
      </c>
      <c r="D174" s="27">
        <v>4308.33</v>
      </c>
      <c r="E174" s="27">
        <v>316.83999999999997</v>
      </c>
      <c r="F174" s="63">
        <v>0.14199999999999999</v>
      </c>
      <c r="G174" s="64">
        <v>0.11302525099999999</v>
      </c>
      <c r="H174" s="27">
        <v>52.557105562854254</v>
      </c>
      <c r="I174" s="78" t="s">
        <v>1222</v>
      </c>
      <c r="J174" s="62">
        <v>1.1556</v>
      </c>
      <c r="K174" s="24">
        <f t="shared" si="2"/>
        <v>5858.2656600329428</v>
      </c>
      <c r="L174" s="23" t="s">
        <v>1834</v>
      </c>
      <c r="M174" s="23" t="s">
        <v>2100</v>
      </c>
      <c r="N174" s="23" t="s">
        <v>1320</v>
      </c>
      <c r="O174" s="28">
        <v>0</v>
      </c>
      <c r="P174" s="29">
        <v>46296</v>
      </c>
      <c r="Q174" s="66"/>
      <c r="R174" s="24"/>
      <c r="S174" s="25"/>
    </row>
    <row r="175" spans="1:19" s="23" customFormat="1" ht="15.75" x14ac:dyDescent="0.25">
      <c r="A175" s="23">
        <v>1407854771</v>
      </c>
      <c r="B175" s="26" t="s">
        <v>1060</v>
      </c>
      <c r="C175" s="23" t="s">
        <v>1324</v>
      </c>
      <c r="D175" s="27">
        <v>4308.33</v>
      </c>
      <c r="E175" s="27">
        <v>316.83999999999997</v>
      </c>
      <c r="F175" s="63">
        <v>0.14799999999999999</v>
      </c>
      <c r="G175" s="64">
        <v>0.162834328</v>
      </c>
      <c r="H175" s="27">
        <v>46.963170889274373</v>
      </c>
      <c r="I175" s="78" t="s">
        <v>1219</v>
      </c>
      <c r="J175" s="62">
        <v>0.99980000000000002</v>
      </c>
      <c r="K175" s="24">
        <f t="shared" si="2"/>
        <v>5325.71204554817</v>
      </c>
      <c r="L175" s="23" t="s">
        <v>1835</v>
      </c>
      <c r="M175" s="23" t="s">
        <v>2109</v>
      </c>
      <c r="N175" s="23" t="s">
        <v>1320</v>
      </c>
      <c r="O175" s="28">
        <v>0</v>
      </c>
      <c r="P175" s="29">
        <v>46296</v>
      </c>
      <c r="Q175" s="66"/>
      <c r="R175" s="24"/>
      <c r="S175" s="25"/>
    </row>
    <row r="176" spans="1:19" s="23" customFormat="1" ht="15.75" x14ac:dyDescent="0.25">
      <c r="A176" s="23">
        <v>1366433195</v>
      </c>
      <c r="B176" s="26" t="s">
        <v>1045</v>
      </c>
      <c r="C176" s="23" t="s">
        <v>1573</v>
      </c>
      <c r="D176" s="27">
        <v>4308.33</v>
      </c>
      <c r="E176" s="27">
        <v>316.83999999999997</v>
      </c>
      <c r="F176" s="63">
        <v>0.20699999999999999</v>
      </c>
      <c r="G176" s="64">
        <v>4.3106616E-2</v>
      </c>
      <c r="H176" s="27">
        <v>48.243719100451727</v>
      </c>
      <c r="I176" s="78" t="s">
        <v>1222</v>
      </c>
      <c r="J176" s="62">
        <v>1.1556</v>
      </c>
      <c r="K176" s="24">
        <f t="shared" si="2"/>
        <v>5510.1613220986746</v>
      </c>
      <c r="L176" s="23" t="s">
        <v>1836</v>
      </c>
      <c r="M176" s="23" t="s">
        <v>2110</v>
      </c>
      <c r="N176" s="23" t="s">
        <v>1320</v>
      </c>
      <c r="O176" s="28">
        <v>0</v>
      </c>
      <c r="P176" s="29">
        <v>46296</v>
      </c>
      <c r="Q176" s="66"/>
      <c r="R176" s="24"/>
      <c r="S176" s="25"/>
    </row>
    <row r="177" spans="1:19" s="23" customFormat="1" ht="15.75" x14ac:dyDescent="0.25">
      <c r="A177" s="23">
        <v>1467433763</v>
      </c>
      <c r="B177" s="26" t="s">
        <v>1079</v>
      </c>
      <c r="C177" s="23" t="s">
        <v>1574</v>
      </c>
      <c r="D177" s="27">
        <v>4308.33</v>
      </c>
      <c r="E177" s="27">
        <v>316.83999999999997</v>
      </c>
      <c r="F177" s="63">
        <v>0.28000000000000003</v>
      </c>
      <c r="G177" s="64">
        <v>7.0180184000000007E-2</v>
      </c>
      <c r="H177" s="27">
        <v>47.914708759346752</v>
      </c>
      <c r="I177" s="78" t="s">
        <v>1222</v>
      </c>
      <c r="J177" s="62">
        <v>1.1556</v>
      </c>
      <c r="K177" s="24">
        <f t="shared" si="2"/>
        <v>5644.9526615485711</v>
      </c>
      <c r="L177" s="23" t="s">
        <v>1837</v>
      </c>
      <c r="M177" s="23" t="s">
        <v>2111</v>
      </c>
      <c r="N177" s="23" t="s">
        <v>1320</v>
      </c>
      <c r="O177" s="28">
        <v>0</v>
      </c>
      <c r="P177" s="29">
        <v>46296</v>
      </c>
      <c r="Q177" s="66"/>
      <c r="R177" s="24"/>
      <c r="S177" s="25"/>
    </row>
    <row r="178" spans="1:19" s="23" customFormat="1" ht="15.75" x14ac:dyDescent="0.25">
      <c r="A178" s="23">
        <v>1215989611</v>
      </c>
      <c r="B178" s="26" t="s">
        <v>1009</v>
      </c>
      <c r="C178" s="23" t="s">
        <v>1575</v>
      </c>
      <c r="D178" s="27">
        <v>4308.33</v>
      </c>
      <c r="E178" s="27">
        <v>316.83999999999997</v>
      </c>
      <c r="F178" s="63">
        <v>0.19800000000000001</v>
      </c>
      <c r="G178" s="64">
        <v>8.1331982999999997E-2</v>
      </c>
      <c r="H178" s="27">
        <v>51.448683782274003</v>
      </c>
      <c r="I178" s="78" t="s">
        <v>1222</v>
      </c>
      <c r="J178" s="62">
        <v>1.1556</v>
      </c>
      <c r="K178" s="24">
        <f t="shared" si="2"/>
        <v>5700.4741917911315</v>
      </c>
      <c r="L178" s="23" t="s">
        <v>1838</v>
      </c>
      <c r="M178" s="23" t="s">
        <v>1331</v>
      </c>
      <c r="N178" s="23" t="s">
        <v>1320</v>
      </c>
      <c r="O178" s="28">
        <v>0</v>
      </c>
      <c r="P178" s="29">
        <v>46296</v>
      </c>
      <c r="Q178" s="66"/>
      <c r="R178" s="24"/>
      <c r="S178" s="25"/>
    </row>
    <row r="179" spans="1:19" s="23" customFormat="1" ht="15.75" x14ac:dyDescent="0.25">
      <c r="A179" s="23">
        <v>1356366991</v>
      </c>
      <c r="B179" s="26" t="s">
        <v>1044</v>
      </c>
      <c r="C179" s="23" t="s">
        <v>1325</v>
      </c>
      <c r="D179" s="27">
        <v>4308.33</v>
      </c>
      <c r="E179" s="27">
        <v>316.83999999999997</v>
      </c>
      <c r="F179" s="63">
        <v>0.24199999999999999</v>
      </c>
      <c r="G179" s="64">
        <v>0.18176203699999999</v>
      </c>
      <c r="H179" s="27">
        <v>44.375942254686713</v>
      </c>
      <c r="I179" s="78" t="s">
        <v>1219</v>
      </c>
      <c r="J179" s="62">
        <v>0.99980000000000002</v>
      </c>
      <c r="K179" s="24">
        <f t="shared" si="2"/>
        <v>5407.2425527008363</v>
      </c>
      <c r="L179" s="23" t="s">
        <v>1839</v>
      </c>
      <c r="M179" s="23" t="s">
        <v>2110</v>
      </c>
      <c r="N179" s="23" t="s">
        <v>1320</v>
      </c>
      <c r="O179" s="28">
        <v>0</v>
      </c>
      <c r="P179" s="29">
        <v>46296</v>
      </c>
      <c r="Q179" s="66"/>
      <c r="R179" s="24"/>
      <c r="S179" s="25"/>
    </row>
    <row r="180" spans="1:19" s="23" customFormat="1" ht="15.75" x14ac:dyDescent="0.25">
      <c r="A180" s="23">
        <v>1124127683</v>
      </c>
      <c r="B180" s="26" t="s">
        <v>986</v>
      </c>
      <c r="C180" s="23" t="s">
        <v>1576</v>
      </c>
      <c r="D180" s="27">
        <v>4308.33</v>
      </c>
      <c r="E180" s="27">
        <v>316.83999999999997</v>
      </c>
      <c r="F180" s="63">
        <v>0.23100000000000001</v>
      </c>
      <c r="G180" s="64">
        <v>0.20097667599999999</v>
      </c>
      <c r="H180" s="27">
        <v>53.79604731560535</v>
      </c>
      <c r="I180" s="78" t="s">
        <v>1222</v>
      </c>
      <c r="J180" s="62">
        <v>1.1556</v>
      </c>
      <c r="K180" s="24">
        <f t="shared" si="2"/>
        <v>6296.1499604058044</v>
      </c>
      <c r="L180" s="23" t="s">
        <v>1840</v>
      </c>
      <c r="M180" s="23" t="s">
        <v>2098</v>
      </c>
      <c r="N180" s="23" t="s">
        <v>1320</v>
      </c>
      <c r="O180" s="28">
        <v>0</v>
      </c>
      <c r="P180" s="29">
        <v>46296</v>
      </c>
      <c r="Q180" s="66"/>
      <c r="R180" s="24"/>
      <c r="S180" s="25"/>
    </row>
    <row r="181" spans="1:19" s="23" customFormat="1" ht="15.75" x14ac:dyDescent="0.25">
      <c r="A181" s="23">
        <v>1447359997</v>
      </c>
      <c r="B181" s="26" t="s">
        <v>986</v>
      </c>
      <c r="C181" s="23" t="s">
        <v>1577</v>
      </c>
      <c r="D181" s="27">
        <v>4308.33</v>
      </c>
      <c r="E181" s="27">
        <v>316.83999999999997</v>
      </c>
      <c r="F181" s="63">
        <v>0.23100000000000001</v>
      </c>
      <c r="G181" s="64">
        <v>0.20097667599999999</v>
      </c>
      <c r="H181" s="27">
        <v>53.79604731560535</v>
      </c>
      <c r="I181" s="78" t="s">
        <v>1222</v>
      </c>
      <c r="J181" s="62">
        <v>1.1556</v>
      </c>
      <c r="K181" s="24">
        <f t="shared" si="2"/>
        <v>6296.1499604058044</v>
      </c>
      <c r="L181" s="23" t="s">
        <v>1841</v>
      </c>
      <c r="M181" s="23" t="s">
        <v>2098</v>
      </c>
      <c r="N181" s="23" t="s">
        <v>1320</v>
      </c>
      <c r="O181" s="28">
        <v>0</v>
      </c>
      <c r="P181" s="29">
        <v>46296</v>
      </c>
      <c r="Q181" s="66"/>
      <c r="R181" s="24"/>
      <c r="S181" s="25"/>
    </row>
    <row r="182" spans="1:19" s="23" customFormat="1" ht="15.75" x14ac:dyDescent="0.25">
      <c r="A182" s="23">
        <v>1194763045</v>
      </c>
      <c r="B182" s="26" t="s">
        <v>1003</v>
      </c>
      <c r="C182" s="23" t="s">
        <v>1251</v>
      </c>
      <c r="D182" s="27">
        <v>4308.33</v>
      </c>
      <c r="E182" s="27">
        <v>316.83999999999997</v>
      </c>
      <c r="F182" s="63">
        <v>0.23699999999999999</v>
      </c>
      <c r="G182" s="64">
        <v>2.0011349000000001E-2</v>
      </c>
      <c r="H182" s="27">
        <v>49.32760345650378</v>
      </c>
      <c r="I182" s="78" t="s">
        <v>1222</v>
      </c>
      <c r="J182" s="62">
        <v>1.1556</v>
      </c>
      <c r="K182" s="24">
        <f t="shared" si="2"/>
        <v>5395.1767742960737</v>
      </c>
      <c r="L182" s="23" t="s">
        <v>1842</v>
      </c>
      <c r="M182" s="23" t="s">
        <v>1331</v>
      </c>
      <c r="N182" s="23" t="s">
        <v>1320</v>
      </c>
      <c r="O182" s="28">
        <v>0</v>
      </c>
      <c r="P182" s="29">
        <v>46296</v>
      </c>
      <c r="Q182" s="66"/>
      <c r="R182" s="24"/>
      <c r="S182" s="25"/>
    </row>
    <row r="183" spans="1:19" s="23" customFormat="1" ht="15.75" x14ac:dyDescent="0.25">
      <c r="A183" s="23">
        <v>1659375673</v>
      </c>
      <c r="B183" s="26" t="s">
        <v>1135</v>
      </c>
      <c r="C183" s="23" t="s">
        <v>1326</v>
      </c>
      <c r="D183" s="27">
        <v>4308.33</v>
      </c>
      <c r="E183" s="27">
        <v>316.83999999999997</v>
      </c>
      <c r="F183" s="63">
        <v>0.22500000000000001</v>
      </c>
      <c r="G183" s="64">
        <v>0.152374603</v>
      </c>
      <c r="H183" s="27">
        <v>36.094833470902032</v>
      </c>
      <c r="I183" s="78" t="s">
        <v>1223</v>
      </c>
      <c r="J183" s="62">
        <v>0.88580000000000003</v>
      </c>
      <c r="K183" s="24">
        <f t="shared" si="2"/>
        <v>4714.6687629672206</v>
      </c>
      <c r="L183" s="23" t="s">
        <v>1843</v>
      </c>
      <c r="M183" s="23" t="s">
        <v>2112</v>
      </c>
      <c r="N183" s="23" t="s">
        <v>1320</v>
      </c>
      <c r="O183" s="28">
        <v>0</v>
      </c>
      <c r="P183" s="29">
        <v>46296</v>
      </c>
      <c r="Q183" s="66"/>
      <c r="R183" s="24"/>
      <c r="S183" s="25"/>
    </row>
    <row r="184" spans="1:19" s="23" customFormat="1" ht="15.75" x14ac:dyDescent="0.25">
      <c r="A184" s="23">
        <v>1467493551</v>
      </c>
      <c r="B184" s="26" t="s">
        <v>1082</v>
      </c>
      <c r="C184" s="23" t="s">
        <v>1578</v>
      </c>
      <c r="D184" s="27">
        <v>4308.33</v>
      </c>
      <c r="E184" s="27">
        <v>316.83999999999997</v>
      </c>
      <c r="F184" s="63">
        <v>0.115</v>
      </c>
      <c r="G184" s="64">
        <v>0.17263924</v>
      </c>
      <c r="H184" s="27">
        <v>52.149079032219703</v>
      </c>
      <c r="I184" s="78" t="s">
        <v>1222</v>
      </c>
      <c r="J184" s="62">
        <v>1.1556</v>
      </c>
      <c r="K184" s="24">
        <f t="shared" si="2"/>
        <v>6155.0661935740472</v>
      </c>
      <c r="L184" s="23" t="s">
        <v>1844</v>
      </c>
      <c r="M184" s="23" t="s">
        <v>2109</v>
      </c>
      <c r="N184" s="23" t="s">
        <v>1320</v>
      </c>
      <c r="O184" s="28">
        <v>0</v>
      </c>
      <c r="P184" s="29">
        <v>46296</v>
      </c>
      <c r="Q184" s="66"/>
      <c r="R184" s="24"/>
      <c r="S184" s="25"/>
    </row>
    <row r="185" spans="1:19" s="23" customFormat="1" ht="15.75" x14ac:dyDescent="0.25">
      <c r="A185" s="23">
        <v>1790837235</v>
      </c>
      <c r="B185" s="26" t="s">
        <v>1166</v>
      </c>
      <c r="C185" s="23" t="s">
        <v>1579</v>
      </c>
      <c r="D185" s="27">
        <v>4308.33</v>
      </c>
      <c r="E185" s="27">
        <v>316.83999999999997</v>
      </c>
      <c r="F185" s="63">
        <v>0.219</v>
      </c>
      <c r="G185" s="64">
        <v>0</v>
      </c>
      <c r="H185" s="27">
        <v>57.000104458563513</v>
      </c>
      <c r="I185" s="78" t="s">
        <v>1222</v>
      </c>
      <c r="J185" s="62">
        <v>1.1556</v>
      </c>
      <c r="K185" s="24">
        <f t="shared" si="2"/>
        <v>5295.5461479999994</v>
      </c>
      <c r="L185" s="23" t="s">
        <v>1845</v>
      </c>
      <c r="M185" s="23" t="s">
        <v>2113</v>
      </c>
      <c r="N185" s="23" t="s">
        <v>1320</v>
      </c>
      <c r="O185" s="28">
        <v>0</v>
      </c>
      <c r="P185" s="29">
        <v>46296</v>
      </c>
      <c r="Q185" s="66"/>
      <c r="R185" s="24"/>
      <c r="S185" s="25"/>
    </row>
    <row r="186" spans="1:19" s="23" customFormat="1" ht="15.75" x14ac:dyDescent="0.25">
      <c r="A186" s="23">
        <v>1841264868</v>
      </c>
      <c r="B186" s="26" t="s">
        <v>1182</v>
      </c>
      <c r="C186" s="23" t="s">
        <v>1327</v>
      </c>
      <c r="D186" s="27">
        <v>4308.33</v>
      </c>
      <c r="E186" s="27">
        <v>316.83999999999997</v>
      </c>
      <c r="F186" s="63">
        <v>0.24099999999999999</v>
      </c>
      <c r="G186" s="64">
        <v>0.21721625999999999</v>
      </c>
      <c r="H186" s="27">
        <v>47.226260382077108</v>
      </c>
      <c r="I186" s="78" t="s">
        <v>1219</v>
      </c>
      <c r="J186" s="62">
        <v>0.99980000000000002</v>
      </c>
      <c r="K186" s="24">
        <f t="shared" si="2"/>
        <v>5559.9604955799114</v>
      </c>
      <c r="L186" s="23" t="s">
        <v>1846</v>
      </c>
      <c r="M186" s="23" t="s">
        <v>2114</v>
      </c>
      <c r="N186" s="23" t="s">
        <v>1320</v>
      </c>
      <c r="O186" s="28">
        <v>0</v>
      </c>
      <c r="P186" s="29">
        <v>46296</v>
      </c>
      <c r="Q186" s="66"/>
      <c r="R186" s="24"/>
      <c r="S186" s="25"/>
    </row>
    <row r="187" spans="1:19" s="23" customFormat="1" ht="15.75" x14ac:dyDescent="0.25">
      <c r="A187" s="23">
        <v>1104867167</v>
      </c>
      <c r="B187" s="26" t="s">
        <v>980</v>
      </c>
      <c r="C187" s="23" t="s">
        <v>1580</v>
      </c>
      <c r="D187" s="27">
        <v>4308.33</v>
      </c>
      <c r="E187" s="27">
        <v>316.83999999999997</v>
      </c>
      <c r="F187" s="63">
        <v>0.16200000000000001</v>
      </c>
      <c r="G187" s="64">
        <v>0</v>
      </c>
      <c r="H187" s="27">
        <v>53.842949430161369</v>
      </c>
      <c r="I187" s="78" t="s">
        <v>1222</v>
      </c>
      <c r="J187" s="62">
        <v>1.1556</v>
      </c>
      <c r="K187" s="24">
        <f t="shared" si="2"/>
        <v>5295.5461479999994</v>
      </c>
      <c r="L187" s="23" t="s">
        <v>1847</v>
      </c>
      <c r="M187" s="23" t="s">
        <v>2115</v>
      </c>
      <c r="N187" s="23" t="s">
        <v>1320</v>
      </c>
      <c r="O187" s="28">
        <v>0</v>
      </c>
      <c r="P187" s="29">
        <v>46296</v>
      </c>
      <c r="Q187" s="66"/>
      <c r="R187" s="24"/>
      <c r="S187" s="25"/>
    </row>
    <row r="188" spans="1:19" s="23" customFormat="1" ht="15.75" x14ac:dyDescent="0.25">
      <c r="A188" s="23">
        <v>1053339507</v>
      </c>
      <c r="B188" s="26" t="s">
        <v>961</v>
      </c>
      <c r="C188" s="23" t="s">
        <v>1581</v>
      </c>
      <c r="D188" s="27">
        <v>4308.33</v>
      </c>
      <c r="E188" s="27">
        <v>316.83999999999997</v>
      </c>
      <c r="F188" s="63">
        <v>0.156</v>
      </c>
      <c r="G188" s="64">
        <v>0.18058058699999999</v>
      </c>
      <c r="H188" s="27">
        <v>55.362932188682123</v>
      </c>
      <c r="I188" s="78" t="s">
        <v>1222</v>
      </c>
      <c r="J188" s="62">
        <v>1.1556</v>
      </c>
      <c r="K188" s="24">
        <f t="shared" si="2"/>
        <v>6194.6038267063477</v>
      </c>
      <c r="L188" s="23" t="s">
        <v>1848</v>
      </c>
      <c r="M188" s="23" t="s">
        <v>2106</v>
      </c>
      <c r="N188" s="23" t="s">
        <v>1320</v>
      </c>
      <c r="O188" s="28">
        <v>0</v>
      </c>
      <c r="P188" s="29">
        <v>46296</v>
      </c>
      <c r="Q188" s="66"/>
      <c r="R188" s="24"/>
      <c r="S188" s="25"/>
    </row>
    <row r="189" spans="1:19" s="23" customFormat="1" ht="15.75" x14ac:dyDescent="0.25">
      <c r="A189" s="23">
        <v>1043397292</v>
      </c>
      <c r="B189" s="26" t="s">
        <v>956</v>
      </c>
      <c r="C189" s="23" t="s">
        <v>1582</v>
      </c>
      <c r="D189" s="27">
        <v>4308.33</v>
      </c>
      <c r="E189" s="27">
        <v>316.83999999999997</v>
      </c>
      <c r="F189" s="63">
        <v>0.27100000000000002</v>
      </c>
      <c r="G189" s="64">
        <v>0.38650299799999999</v>
      </c>
      <c r="H189" s="27">
        <v>52.06415741045231</v>
      </c>
      <c r="I189" s="78" t="s">
        <v>1222</v>
      </c>
      <c r="J189" s="62">
        <v>1.1556</v>
      </c>
      <c r="K189" s="24">
        <f t="shared" si="2"/>
        <v>7219.8310003630322</v>
      </c>
      <c r="L189" s="23" t="s">
        <v>1849</v>
      </c>
      <c r="M189" s="23" t="s">
        <v>1331</v>
      </c>
      <c r="N189" s="23" t="s">
        <v>1320</v>
      </c>
      <c r="O189" s="28">
        <v>0</v>
      </c>
      <c r="P189" s="29">
        <v>46296</v>
      </c>
      <c r="Q189" s="66"/>
      <c r="R189" s="24"/>
      <c r="S189" s="25"/>
    </row>
    <row r="190" spans="1:19" s="23" customFormat="1" ht="15.75" x14ac:dyDescent="0.25">
      <c r="A190" s="23">
        <v>1841299039</v>
      </c>
      <c r="B190" s="26" t="s">
        <v>1183</v>
      </c>
      <c r="C190" s="23" t="s">
        <v>1583</v>
      </c>
      <c r="D190" s="27">
        <v>4308.33</v>
      </c>
      <c r="E190" s="27">
        <v>316.83999999999997</v>
      </c>
      <c r="F190" s="63">
        <v>0.24399999999999999</v>
      </c>
      <c r="G190" s="64">
        <v>0</v>
      </c>
      <c r="H190" s="27">
        <v>46.035111871004361</v>
      </c>
      <c r="I190" s="78" t="s">
        <v>1219</v>
      </c>
      <c r="J190" s="62">
        <v>0.99980000000000002</v>
      </c>
      <c r="K190" s="24">
        <f t="shared" si="2"/>
        <v>4624.3083340000003</v>
      </c>
      <c r="L190" s="23" t="s">
        <v>1850</v>
      </c>
      <c r="M190" s="23" t="s">
        <v>2116</v>
      </c>
      <c r="N190" s="23" t="s">
        <v>1320</v>
      </c>
      <c r="O190" s="28">
        <v>0</v>
      </c>
      <c r="P190" s="29">
        <v>46296</v>
      </c>
      <c r="Q190" s="66"/>
      <c r="R190" s="24"/>
      <c r="S190" s="25"/>
    </row>
    <row r="191" spans="1:19" s="23" customFormat="1" ht="15.75" x14ac:dyDescent="0.25">
      <c r="A191" s="23">
        <v>1215936927</v>
      </c>
      <c r="B191" s="26" t="s">
        <v>1008</v>
      </c>
      <c r="C191" s="23" t="s">
        <v>2215</v>
      </c>
      <c r="D191" s="27">
        <v>4308.33</v>
      </c>
      <c r="E191" s="27">
        <v>316.83999999999997</v>
      </c>
      <c r="F191" s="63">
        <v>0.27</v>
      </c>
      <c r="G191" s="64">
        <v>7.2511964999999998E-2</v>
      </c>
      <c r="H191" s="27">
        <v>48.447450687655902</v>
      </c>
      <c r="I191" s="78" t="s">
        <v>1222</v>
      </c>
      <c r="J191" s="62">
        <v>1.1556</v>
      </c>
      <c r="K191" s="24">
        <f t="shared" si="2"/>
        <v>5656.56191394906</v>
      </c>
      <c r="L191" s="23" t="s">
        <v>1851</v>
      </c>
      <c r="M191" s="23" t="s">
        <v>2025</v>
      </c>
      <c r="N191" s="23" t="s">
        <v>1320</v>
      </c>
      <c r="O191" s="28">
        <v>0</v>
      </c>
      <c r="P191" s="29">
        <v>46296</v>
      </c>
      <c r="Q191" s="66"/>
      <c r="R191" s="24"/>
      <c r="S191" s="25"/>
    </row>
    <row r="192" spans="1:19" s="23" customFormat="1" ht="15.75" x14ac:dyDescent="0.25">
      <c r="A192" s="23">
        <v>1972535052</v>
      </c>
      <c r="B192" s="26" t="s">
        <v>1210</v>
      </c>
      <c r="C192" s="23" t="s">
        <v>1584</v>
      </c>
      <c r="D192" s="27">
        <v>4308.33</v>
      </c>
      <c r="E192" s="27">
        <v>316.83999999999997</v>
      </c>
      <c r="F192" s="63">
        <v>0.20699999999999999</v>
      </c>
      <c r="G192" s="64">
        <v>0.20266975500000001</v>
      </c>
      <c r="H192" s="27">
        <v>68.796516253378115</v>
      </c>
      <c r="I192" s="78" t="s">
        <v>1222</v>
      </c>
      <c r="J192" s="62">
        <v>1.1556</v>
      </c>
      <c r="K192" s="24">
        <f t="shared" si="2"/>
        <v>6304.5793032321544</v>
      </c>
      <c r="L192" s="23" t="s">
        <v>1852</v>
      </c>
      <c r="M192" s="23" t="s">
        <v>2098</v>
      </c>
      <c r="N192" s="23" t="s">
        <v>1320</v>
      </c>
      <c r="O192" s="28">
        <v>0</v>
      </c>
      <c r="P192" s="29">
        <v>46296</v>
      </c>
      <c r="Q192" s="66"/>
      <c r="R192" s="24"/>
      <c r="S192" s="25"/>
    </row>
    <row r="193" spans="1:19" s="23" customFormat="1" ht="15.75" x14ac:dyDescent="0.25">
      <c r="A193" s="23">
        <v>1629009964</v>
      </c>
      <c r="B193" s="26" t="s">
        <v>1127</v>
      </c>
      <c r="C193" s="23" t="s">
        <v>1585</v>
      </c>
      <c r="D193" s="27">
        <v>4308.33</v>
      </c>
      <c r="E193" s="27">
        <v>316.83999999999997</v>
      </c>
      <c r="F193" s="63">
        <v>0.156</v>
      </c>
      <c r="G193" s="64">
        <v>1.3137298E-2</v>
      </c>
      <c r="H193" s="27">
        <v>45.417811861520477</v>
      </c>
      <c r="I193" s="78" t="s">
        <v>1219</v>
      </c>
      <c r="J193" s="62">
        <v>0.99980000000000002</v>
      </c>
      <c r="K193" s="24">
        <f t="shared" si="2"/>
        <v>4680.8968291293213</v>
      </c>
      <c r="L193" s="23" t="s">
        <v>1853</v>
      </c>
      <c r="M193" s="23" t="s">
        <v>2117</v>
      </c>
      <c r="N193" s="23" t="s">
        <v>1320</v>
      </c>
      <c r="O193" s="28">
        <v>0</v>
      </c>
      <c r="P193" s="29">
        <v>46296</v>
      </c>
      <c r="Q193" s="66"/>
      <c r="R193" s="24"/>
      <c r="S193" s="25"/>
    </row>
    <row r="194" spans="1:19" s="23" customFormat="1" ht="15.75" x14ac:dyDescent="0.25">
      <c r="A194" s="23">
        <v>1780633289</v>
      </c>
      <c r="B194" s="26" t="s">
        <v>1160</v>
      </c>
      <c r="C194" s="23" t="s">
        <v>1303</v>
      </c>
      <c r="D194" s="27">
        <v>4308.33</v>
      </c>
      <c r="E194" s="27">
        <v>316.83999999999997</v>
      </c>
      <c r="F194" s="63">
        <v>0.26600000000000001</v>
      </c>
      <c r="G194" s="64">
        <v>0.10031248800000001</v>
      </c>
      <c r="H194" s="27">
        <v>50.281610075240167</v>
      </c>
      <c r="I194" s="78" t="s">
        <v>1222</v>
      </c>
      <c r="J194" s="62">
        <v>1.1556</v>
      </c>
      <c r="K194" s="24">
        <f t="shared" si="2"/>
        <v>5794.972548726776</v>
      </c>
      <c r="L194" s="23" t="s">
        <v>1854</v>
      </c>
      <c r="M194" s="23" t="s">
        <v>1376</v>
      </c>
      <c r="N194" s="23" t="s">
        <v>1320</v>
      </c>
      <c r="O194" s="28">
        <v>0</v>
      </c>
      <c r="P194" s="29">
        <v>46296</v>
      </c>
      <c r="Q194" s="66"/>
      <c r="R194" s="24"/>
      <c r="S194" s="25"/>
    </row>
    <row r="195" spans="1:19" s="23" customFormat="1" ht="15.75" x14ac:dyDescent="0.25">
      <c r="A195" s="23">
        <v>1245274950</v>
      </c>
      <c r="B195" s="26" t="s">
        <v>1013</v>
      </c>
      <c r="C195" s="23" t="s">
        <v>1291</v>
      </c>
      <c r="D195" s="27">
        <v>4308.33</v>
      </c>
      <c r="E195" s="27">
        <v>316.83999999999997</v>
      </c>
      <c r="F195" s="63">
        <v>0.18</v>
      </c>
      <c r="G195" s="64">
        <v>2.7047541000000001E-2</v>
      </c>
      <c r="H195" s="27">
        <v>47.459774441094936</v>
      </c>
      <c r="I195" s="78" t="s">
        <v>1221</v>
      </c>
      <c r="J195" s="62">
        <v>1.0061</v>
      </c>
      <c r="K195" s="24">
        <f t="shared" ref="K195:K258" si="3">((D195*(1+G195)*$J195)+E195)</f>
        <v>4768.6913766836606</v>
      </c>
      <c r="L195" s="23" t="s">
        <v>1855</v>
      </c>
      <c r="M195" s="23" t="s">
        <v>2118</v>
      </c>
      <c r="N195" s="23" t="s">
        <v>1320</v>
      </c>
      <c r="O195" s="28">
        <v>0</v>
      </c>
      <c r="P195" s="29">
        <v>46296</v>
      </c>
      <c r="Q195" s="66"/>
      <c r="R195" s="24"/>
      <c r="S195" s="25"/>
    </row>
    <row r="196" spans="1:19" s="23" customFormat="1" ht="15.75" x14ac:dyDescent="0.25">
      <c r="A196" s="23">
        <v>1184638942</v>
      </c>
      <c r="B196" s="26" t="s">
        <v>997</v>
      </c>
      <c r="C196" s="23" t="s">
        <v>1328</v>
      </c>
      <c r="D196" s="27">
        <v>4308.33</v>
      </c>
      <c r="E196" s="27">
        <v>316.83999999999997</v>
      </c>
      <c r="F196" s="63">
        <v>0.2</v>
      </c>
      <c r="G196" s="64">
        <v>0</v>
      </c>
      <c r="H196" s="27">
        <v>46.751669311879688</v>
      </c>
      <c r="I196" s="78" t="s">
        <v>1219</v>
      </c>
      <c r="J196" s="62">
        <v>0.99980000000000002</v>
      </c>
      <c r="K196" s="24">
        <f t="shared" si="3"/>
        <v>4624.3083340000003</v>
      </c>
      <c r="L196" s="23" t="s">
        <v>1856</v>
      </c>
      <c r="M196" s="23" t="s">
        <v>2119</v>
      </c>
      <c r="N196" s="23" t="s">
        <v>1320</v>
      </c>
      <c r="O196" s="28">
        <v>0</v>
      </c>
      <c r="P196" s="29">
        <v>46296</v>
      </c>
      <c r="Q196" s="66"/>
      <c r="R196" s="24"/>
      <c r="S196" s="25"/>
    </row>
    <row r="197" spans="1:19" s="23" customFormat="1" ht="15.75" x14ac:dyDescent="0.25">
      <c r="A197" s="23">
        <v>1396714663</v>
      </c>
      <c r="B197" s="26" t="s">
        <v>1056</v>
      </c>
      <c r="C197" s="23" t="s">
        <v>1586</v>
      </c>
      <c r="D197" s="27">
        <v>4308.33</v>
      </c>
      <c r="E197" s="27">
        <v>316.83999999999997</v>
      </c>
      <c r="F197" s="63">
        <v>0.40300000000000002</v>
      </c>
      <c r="G197" s="64">
        <v>5.2406138999999997E-2</v>
      </c>
      <c r="H197" s="27">
        <v>53.340094268265872</v>
      </c>
      <c r="I197" s="78" t="s">
        <v>1222</v>
      </c>
      <c r="J197" s="62">
        <v>1.1556</v>
      </c>
      <c r="K197" s="24">
        <f t="shared" si="3"/>
        <v>5556.4609144322412</v>
      </c>
      <c r="L197" s="23" t="s">
        <v>1857</v>
      </c>
      <c r="M197" s="23" t="s">
        <v>1376</v>
      </c>
      <c r="N197" s="23" t="s">
        <v>1320</v>
      </c>
      <c r="O197" s="28">
        <v>0</v>
      </c>
      <c r="P197" s="29">
        <v>46296</v>
      </c>
      <c r="Q197" s="66"/>
      <c r="R197" s="24"/>
      <c r="S197" s="25"/>
    </row>
    <row r="198" spans="1:19" s="23" customFormat="1" ht="15.75" x14ac:dyDescent="0.25">
      <c r="A198" s="23">
        <v>1679525919</v>
      </c>
      <c r="B198" s="26" t="s">
        <v>1138</v>
      </c>
      <c r="C198" s="23" t="s">
        <v>1587</v>
      </c>
      <c r="D198" s="27">
        <v>4308.33</v>
      </c>
      <c r="E198" s="27">
        <v>316.83999999999997</v>
      </c>
      <c r="F198" s="63">
        <v>0.22600000000000001</v>
      </c>
      <c r="G198" s="64">
        <v>0.30248447699999997</v>
      </c>
      <c r="H198" s="27">
        <v>49.990872612519269</v>
      </c>
      <c r="I198" s="78" t="s">
        <v>1222</v>
      </c>
      <c r="J198" s="62">
        <v>1.1556</v>
      </c>
      <c r="K198" s="24">
        <f t="shared" si="3"/>
        <v>6801.5274733144643</v>
      </c>
      <c r="L198" s="23" t="s">
        <v>1858</v>
      </c>
      <c r="M198" s="23" t="s">
        <v>1331</v>
      </c>
      <c r="N198" s="23" t="s">
        <v>1320</v>
      </c>
      <c r="O198" s="28">
        <v>0</v>
      </c>
      <c r="P198" s="29">
        <v>46296</v>
      </c>
      <c r="Q198" s="66"/>
      <c r="R198" s="24"/>
      <c r="S198" s="25"/>
    </row>
    <row r="199" spans="1:19" s="23" customFormat="1" ht="15.75" x14ac:dyDescent="0.25">
      <c r="A199" s="23">
        <v>1639131535</v>
      </c>
      <c r="B199" s="26" t="s">
        <v>1231</v>
      </c>
      <c r="C199" s="23" t="s">
        <v>1588</v>
      </c>
      <c r="D199" s="27">
        <v>4308.33</v>
      </c>
      <c r="E199" s="27">
        <v>316.83999999999997</v>
      </c>
      <c r="F199" s="63">
        <v>1</v>
      </c>
      <c r="G199" s="64">
        <v>0</v>
      </c>
      <c r="H199" s="27">
        <v>42.665684949009915</v>
      </c>
      <c r="I199" s="78" t="s">
        <v>1224</v>
      </c>
      <c r="J199" s="62">
        <v>0.95650000000000002</v>
      </c>
      <c r="K199" s="24">
        <f t="shared" si="3"/>
        <v>4437.7576450000006</v>
      </c>
      <c r="L199" s="23" t="s">
        <v>2206</v>
      </c>
      <c r="M199" s="23" t="s">
        <v>1304</v>
      </c>
      <c r="N199" s="23" t="s">
        <v>1320</v>
      </c>
      <c r="O199" s="28">
        <v>0</v>
      </c>
      <c r="P199" s="29">
        <v>46296</v>
      </c>
      <c r="Q199" s="66"/>
      <c r="R199" s="24"/>
      <c r="S199" s="25"/>
    </row>
    <row r="200" spans="1:19" s="23" customFormat="1" ht="15.75" x14ac:dyDescent="0.25">
      <c r="A200" s="23">
        <v>1346247350</v>
      </c>
      <c r="B200" s="26" t="s">
        <v>1041</v>
      </c>
      <c r="C200" s="23" t="s">
        <v>1589</v>
      </c>
      <c r="D200" s="27">
        <v>4308.33</v>
      </c>
      <c r="E200" s="27">
        <v>316.83999999999997</v>
      </c>
      <c r="F200" s="63">
        <v>0.38100000000000001</v>
      </c>
      <c r="G200" s="64">
        <v>0</v>
      </c>
      <c r="H200" s="27">
        <v>39.420842061989731</v>
      </c>
      <c r="I200" s="78" t="s">
        <v>1224</v>
      </c>
      <c r="J200" s="62">
        <v>0.95650000000000002</v>
      </c>
      <c r="K200" s="24">
        <f t="shared" si="3"/>
        <v>4437.7576450000006</v>
      </c>
      <c r="L200" s="23" t="s">
        <v>1859</v>
      </c>
      <c r="M200" s="23" t="s">
        <v>2120</v>
      </c>
      <c r="N200" s="23" t="s">
        <v>1320</v>
      </c>
      <c r="O200" s="28">
        <v>0</v>
      </c>
      <c r="P200" s="29">
        <v>46296</v>
      </c>
      <c r="Q200" s="66"/>
      <c r="R200" s="24"/>
      <c r="S200" s="25"/>
    </row>
    <row r="201" spans="1:19" s="23" customFormat="1" ht="15.75" x14ac:dyDescent="0.25">
      <c r="A201" s="23">
        <v>1285715144</v>
      </c>
      <c r="B201" s="26" t="s">
        <v>1026</v>
      </c>
      <c r="C201" s="23" t="s">
        <v>1590</v>
      </c>
      <c r="D201" s="27">
        <v>4308.33</v>
      </c>
      <c r="E201" s="27">
        <v>316.83999999999997</v>
      </c>
      <c r="F201" s="63">
        <v>0.26700000000000002</v>
      </c>
      <c r="G201" s="64">
        <v>0.14119283099999999</v>
      </c>
      <c r="H201" s="27">
        <v>40.422740948630334</v>
      </c>
      <c r="I201" s="78" t="s">
        <v>1224</v>
      </c>
      <c r="J201" s="62">
        <v>0.95650000000000002</v>
      </c>
      <c r="K201" s="24">
        <f t="shared" si="3"/>
        <v>5019.6016736154024</v>
      </c>
      <c r="L201" s="23" t="s">
        <v>1590</v>
      </c>
      <c r="M201" s="23" t="s">
        <v>2121</v>
      </c>
      <c r="N201" s="23" t="s">
        <v>1320</v>
      </c>
      <c r="O201" s="28">
        <v>0</v>
      </c>
      <c r="P201" s="29">
        <v>46296</v>
      </c>
      <c r="Q201" s="66"/>
      <c r="R201" s="24"/>
      <c r="S201" s="25"/>
    </row>
    <row r="202" spans="1:19" s="23" customFormat="1" ht="15.75" x14ac:dyDescent="0.25">
      <c r="A202" s="23">
        <v>1760764849</v>
      </c>
      <c r="B202" s="26" t="s">
        <v>1155</v>
      </c>
      <c r="C202" s="23" t="s">
        <v>1591</v>
      </c>
      <c r="D202" s="27">
        <v>4308.33</v>
      </c>
      <c r="E202" s="27">
        <v>316.83999999999997</v>
      </c>
      <c r="F202" s="63">
        <v>0.158</v>
      </c>
      <c r="G202" s="64">
        <v>9.3101437999999995E-2</v>
      </c>
      <c r="H202" s="27">
        <v>52.526451564194524</v>
      </c>
      <c r="I202" s="78" t="s">
        <v>1222</v>
      </c>
      <c r="J202" s="62">
        <v>1.1556</v>
      </c>
      <c r="K202" s="24">
        <f t="shared" si="3"/>
        <v>5759.0708497582409</v>
      </c>
      <c r="L202" s="23" t="s">
        <v>1860</v>
      </c>
      <c r="M202" s="23" t="s">
        <v>2122</v>
      </c>
      <c r="N202" s="23" t="s">
        <v>1320</v>
      </c>
      <c r="O202" s="28">
        <v>0</v>
      </c>
      <c r="P202" s="29">
        <v>46296</v>
      </c>
      <c r="Q202" s="66"/>
      <c r="R202" s="24"/>
      <c r="S202" s="25"/>
    </row>
    <row r="203" spans="1:19" s="23" customFormat="1" ht="15.75" x14ac:dyDescent="0.25">
      <c r="A203" s="23">
        <v>1548212988</v>
      </c>
      <c r="B203" s="26" t="s">
        <v>1389</v>
      </c>
      <c r="C203" s="23" t="s">
        <v>1374</v>
      </c>
      <c r="D203" s="27">
        <v>4308.33</v>
      </c>
      <c r="E203" s="27">
        <v>316.83999999999997</v>
      </c>
      <c r="F203" s="63">
        <v>0.218</v>
      </c>
      <c r="G203" s="64">
        <v>0</v>
      </c>
      <c r="H203" s="27">
        <v>0</v>
      </c>
      <c r="I203" s="78">
        <v>2</v>
      </c>
      <c r="J203" s="62">
        <v>0.99980000000000002</v>
      </c>
      <c r="K203" s="24">
        <f t="shared" si="3"/>
        <v>4624.3083340000003</v>
      </c>
      <c r="L203" s="23" t="s">
        <v>1375</v>
      </c>
      <c r="M203" s="23" t="s">
        <v>1376</v>
      </c>
      <c r="N203" s="23" t="s">
        <v>1320</v>
      </c>
      <c r="O203" s="28">
        <v>0</v>
      </c>
      <c r="P203" s="29">
        <v>46296</v>
      </c>
      <c r="Q203" s="66"/>
      <c r="R203" s="24"/>
      <c r="S203" s="25"/>
    </row>
    <row r="204" spans="1:19" s="23" customFormat="1" ht="15.75" x14ac:dyDescent="0.25">
      <c r="A204" s="23">
        <v>1518042175</v>
      </c>
      <c r="B204" s="26" t="s">
        <v>1390</v>
      </c>
      <c r="C204" s="23" t="s">
        <v>1391</v>
      </c>
      <c r="D204" s="27">
        <v>4308.33</v>
      </c>
      <c r="E204" s="27">
        <v>316.83999999999997</v>
      </c>
      <c r="F204" s="63">
        <v>0.218</v>
      </c>
      <c r="G204" s="64">
        <v>0</v>
      </c>
      <c r="H204" s="27">
        <v>0</v>
      </c>
      <c r="I204" s="78">
        <v>2</v>
      </c>
      <c r="J204" s="62">
        <v>0.99980000000000002</v>
      </c>
      <c r="K204" s="24">
        <f t="shared" si="3"/>
        <v>4624.3083340000003</v>
      </c>
      <c r="L204" s="23" t="s">
        <v>1861</v>
      </c>
      <c r="M204" s="23" t="s">
        <v>1331</v>
      </c>
      <c r="N204" s="23" t="s">
        <v>1320</v>
      </c>
      <c r="O204" s="28">
        <v>0</v>
      </c>
      <c r="P204" s="29">
        <v>46296</v>
      </c>
      <c r="Q204" s="66"/>
      <c r="R204" s="24"/>
      <c r="S204" s="25"/>
    </row>
    <row r="205" spans="1:19" s="23" customFormat="1" ht="15.75" x14ac:dyDescent="0.25">
      <c r="A205" s="23">
        <v>1861506560</v>
      </c>
      <c r="B205" s="26" t="s">
        <v>1454</v>
      </c>
      <c r="C205" s="23" t="s">
        <v>1592</v>
      </c>
      <c r="D205" s="27">
        <v>4308.33</v>
      </c>
      <c r="E205" s="27">
        <v>316.83999999999997</v>
      </c>
      <c r="F205" s="63">
        <v>0.218</v>
      </c>
      <c r="G205" s="64">
        <v>0</v>
      </c>
      <c r="H205" s="27">
        <v>0</v>
      </c>
      <c r="I205" s="78">
        <v>2</v>
      </c>
      <c r="J205" s="62">
        <v>0.99980000000000002</v>
      </c>
      <c r="K205" s="24">
        <f t="shared" si="3"/>
        <v>4624.3083340000003</v>
      </c>
      <c r="L205" s="23" t="s">
        <v>1862</v>
      </c>
      <c r="M205" s="23" t="s">
        <v>2104</v>
      </c>
      <c r="N205" s="23" t="s">
        <v>1320</v>
      </c>
      <c r="O205" s="28">
        <v>0</v>
      </c>
      <c r="P205" s="29">
        <v>46296</v>
      </c>
      <c r="Q205" s="66"/>
      <c r="R205" s="24"/>
      <c r="S205" s="25"/>
    </row>
    <row r="206" spans="1:19" s="23" customFormat="1" ht="15.75" x14ac:dyDescent="0.25">
      <c r="A206" s="23">
        <v>1134152986</v>
      </c>
      <c r="B206" s="26" t="s">
        <v>1455</v>
      </c>
      <c r="C206" s="23" t="s">
        <v>1593</v>
      </c>
      <c r="D206" s="27">
        <v>4308.33</v>
      </c>
      <c r="E206" s="27">
        <v>316.83999999999997</v>
      </c>
      <c r="F206" s="63">
        <v>0.218</v>
      </c>
      <c r="G206" s="64">
        <v>0</v>
      </c>
      <c r="H206" s="27">
        <v>0</v>
      </c>
      <c r="I206" s="78">
        <v>2</v>
      </c>
      <c r="J206" s="62">
        <v>0.99980000000000002</v>
      </c>
      <c r="K206" s="24">
        <f t="shared" si="3"/>
        <v>4624.3083340000003</v>
      </c>
      <c r="L206" s="23" t="s">
        <v>1863</v>
      </c>
      <c r="M206" s="23" t="s">
        <v>2098</v>
      </c>
      <c r="N206" s="23" t="s">
        <v>1320</v>
      </c>
      <c r="O206" s="28">
        <v>0</v>
      </c>
      <c r="P206" s="29">
        <v>46296</v>
      </c>
      <c r="Q206" s="66"/>
      <c r="R206" s="24"/>
      <c r="S206" s="25"/>
    </row>
    <row r="207" spans="1:19" s="23" customFormat="1" ht="15.75" x14ac:dyDescent="0.25">
      <c r="A207" s="23">
        <v>1659590644</v>
      </c>
      <c r="B207" s="26" t="s">
        <v>1456</v>
      </c>
      <c r="C207" s="23" t="s">
        <v>1594</v>
      </c>
      <c r="D207" s="27">
        <v>4308.33</v>
      </c>
      <c r="E207" s="27">
        <v>316.83999999999997</v>
      </c>
      <c r="F207" s="63">
        <v>0.218</v>
      </c>
      <c r="G207" s="64">
        <v>0</v>
      </c>
      <c r="H207" s="27">
        <v>0</v>
      </c>
      <c r="I207" s="78">
        <v>2</v>
      </c>
      <c r="J207" s="62">
        <v>0.99980000000000002</v>
      </c>
      <c r="K207" s="24">
        <f t="shared" si="3"/>
        <v>4624.3083340000003</v>
      </c>
      <c r="L207" s="23" t="s">
        <v>1864</v>
      </c>
      <c r="M207" s="23" t="s">
        <v>2106</v>
      </c>
      <c r="N207" s="23" t="s">
        <v>1320</v>
      </c>
      <c r="O207" s="28">
        <v>0</v>
      </c>
      <c r="P207" s="29">
        <v>46296</v>
      </c>
      <c r="Q207" s="66"/>
      <c r="R207" s="24"/>
      <c r="S207" s="25"/>
    </row>
    <row r="208" spans="1:19" s="23" customFormat="1" ht="15.75" x14ac:dyDescent="0.25">
      <c r="A208" s="23">
        <v>1780125005</v>
      </c>
      <c r="B208" s="26" t="s">
        <v>1159</v>
      </c>
      <c r="C208" s="23" t="s">
        <v>1329</v>
      </c>
      <c r="D208" s="27">
        <v>4308.33</v>
      </c>
      <c r="E208" s="27">
        <v>316.83999999999997</v>
      </c>
      <c r="F208" s="63">
        <v>0.32500000000000001</v>
      </c>
      <c r="G208" s="64">
        <v>0</v>
      </c>
      <c r="H208" s="27">
        <v>49.535507110835496</v>
      </c>
      <c r="I208" s="78" t="s">
        <v>1222</v>
      </c>
      <c r="J208" s="62">
        <v>1.1556</v>
      </c>
      <c r="K208" s="24">
        <f t="shared" si="3"/>
        <v>5295.5461479999994</v>
      </c>
      <c r="L208" s="23" t="s">
        <v>1865</v>
      </c>
      <c r="M208" s="23" t="s">
        <v>2123</v>
      </c>
      <c r="N208" s="23" t="s">
        <v>1442</v>
      </c>
      <c r="O208" s="28">
        <v>0</v>
      </c>
      <c r="P208" s="29">
        <v>46296</v>
      </c>
      <c r="Q208" s="66"/>
      <c r="R208" s="24"/>
      <c r="S208" s="25"/>
    </row>
    <row r="209" spans="1:19" s="23" customFormat="1" ht="15.75" x14ac:dyDescent="0.25">
      <c r="A209" s="23">
        <v>1750661534</v>
      </c>
      <c r="B209" s="26" t="s">
        <v>1152</v>
      </c>
      <c r="C209" s="23" t="s">
        <v>1330</v>
      </c>
      <c r="D209" s="27">
        <v>4308.33</v>
      </c>
      <c r="E209" s="27">
        <v>316.83999999999997</v>
      </c>
      <c r="F209" s="63">
        <v>0.14099999999999999</v>
      </c>
      <c r="G209" s="64">
        <v>0</v>
      </c>
      <c r="H209" s="27">
        <v>50.882585220677164</v>
      </c>
      <c r="I209" s="78" t="s">
        <v>1222</v>
      </c>
      <c r="J209" s="62">
        <v>1.1556</v>
      </c>
      <c r="K209" s="24">
        <f t="shared" si="3"/>
        <v>5295.5461479999994</v>
      </c>
      <c r="L209" s="23" t="s">
        <v>1866</v>
      </c>
      <c r="M209" s="23" t="s">
        <v>2124</v>
      </c>
      <c r="N209" s="23" t="s">
        <v>1442</v>
      </c>
      <c r="O209" s="28">
        <v>0</v>
      </c>
      <c r="P209" s="29">
        <v>46296</v>
      </c>
      <c r="Q209" s="66"/>
      <c r="R209" s="24"/>
      <c r="S209" s="25"/>
    </row>
    <row r="210" spans="1:19" s="23" customFormat="1" ht="15.75" x14ac:dyDescent="0.25">
      <c r="A210" s="23">
        <v>1801891809</v>
      </c>
      <c r="B210" s="26" t="s">
        <v>1169</v>
      </c>
      <c r="C210" s="23" t="s">
        <v>1595</v>
      </c>
      <c r="D210" s="27">
        <v>4308.33</v>
      </c>
      <c r="E210" s="27">
        <v>316.83999999999997</v>
      </c>
      <c r="F210" s="63">
        <v>0.32800000000000001</v>
      </c>
      <c r="G210" s="64">
        <v>0</v>
      </c>
      <c r="H210" s="27">
        <v>67.240869199535609</v>
      </c>
      <c r="I210" s="78" t="s">
        <v>1222</v>
      </c>
      <c r="J210" s="62">
        <v>1.1556</v>
      </c>
      <c r="K210" s="24">
        <f t="shared" si="3"/>
        <v>5295.5461479999994</v>
      </c>
      <c r="L210" s="23" t="s">
        <v>1867</v>
      </c>
      <c r="M210" s="23" t="s">
        <v>2125</v>
      </c>
      <c r="N210" s="23" t="s">
        <v>1443</v>
      </c>
      <c r="O210" s="28">
        <v>0</v>
      </c>
      <c r="P210" s="29">
        <v>46296</v>
      </c>
      <c r="Q210" s="66"/>
      <c r="R210" s="24"/>
      <c r="S210" s="25"/>
    </row>
    <row r="211" spans="1:19" s="23" customFormat="1" ht="15.75" x14ac:dyDescent="0.25">
      <c r="A211" s="23">
        <v>1881690212</v>
      </c>
      <c r="B211" s="26" t="s">
        <v>1191</v>
      </c>
      <c r="C211" s="23" t="s">
        <v>1332</v>
      </c>
      <c r="D211" s="27">
        <v>4308.33</v>
      </c>
      <c r="E211" s="27">
        <v>316.83999999999997</v>
      </c>
      <c r="F211" s="63">
        <v>0.19</v>
      </c>
      <c r="G211" s="64">
        <v>5.7773759999999999E-3</v>
      </c>
      <c r="H211" s="27">
        <v>56.298707441265428</v>
      </c>
      <c r="I211" s="78" t="s">
        <v>1222</v>
      </c>
      <c r="J211" s="62">
        <v>1.1556</v>
      </c>
      <c r="K211" s="24">
        <f t="shared" si="3"/>
        <v>5324.3100054105071</v>
      </c>
      <c r="L211" s="23" t="s">
        <v>1868</v>
      </c>
      <c r="M211" s="23" t="s">
        <v>2126</v>
      </c>
      <c r="N211" s="23" t="s">
        <v>1307</v>
      </c>
      <c r="O211" s="28">
        <v>0</v>
      </c>
      <c r="P211" s="29">
        <v>46296</v>
      </c>
      <c r="Q211" s="66"/>
      <c r="R211" s="24"/>
      <c r="S211" s="25"/>
    </row>
    <row r="212" spans="1:19" s="23" customFormat="1" ht="15.75" x14ac:dyDescent="0.25">
      <c r="A212" s="23">
        <v>1861435042</v>
      </c>
      <c r="B212" s="26" t="s">
        <v>1185</v>
      </c>
      <c r="C212" s="23" t="s">
        <v>1596</v>
      </c>
      <c r="D212" s="27">
        <v>4308.33</v>
      </c>
      <c r="E212" s="27">
        <v>316.83999999999997</v>
      </c>
      <c r="F212" s="63">
        <v>0.16900000000000001</v>
      </c>
      <c r="G212" s="64">
        <v>5.0024977999999998E-2</v>
      </c>
      <c r="H212" s="27">
        <v>49.076485661748514</v>
      </c>
      <c r="I212" s="78" t="s">
        <v>1222</v>
      </c>
      <c r="J212" s="62">
        <v>1.1556</v>
      </c>
      <c r="K212" s="24">
        <f t="shared" si="3"/>
        <v>5544.6058135221638</v>
      </c>
      <c r="L212" s="23" t="s">
        <v>1869</v>
      </c>
      <c r="M212" s="23" t="s">
        <v>2127</v>
      </c>
      <c r="N212" s="23" t="s">
        <v>1307</v>
      </c>
      <c r="O212" s="28">
        <v>0</v>
      </c>
      <c r="P212" s="29">
        <v>46296</v>
      </c>
      <c r="Q212" s="66"/>
      <c r="R212" s="24"/>
      <c r="S212" s="25"/>
    </row>
    <row r="213" spans="1:19" s="23" customFormat="1" ht="15.75" x14ac:dyDescent="0.25">
      <c r="A213" s="23">
        <v>1063422053</v>
      </c>
      <c r="B213" s="26" t="s">
        <v>967</v>
      </c>
      <c r="C213" s="23" t="s">
        <v>1597</v>
      </c>
      <c r="D213" s="27">
        <v>4308.33</v>
      </c>
      <c r="E213" s="27">
        <v>316.83999999999997</v>
      </c>
      <c r="F213" s="63">
        <v>0.36799999999999999</v>
      </c>
      <c r="G213" s="64">
        <v>0.106249097</v>
      </c>
      <c r="H213" s="27">
        <v>51.982062505975392</v>
      </c>
      <c r="I213" s="78" t="s">
        <v>1222</v>
      </c>
      <c r="J213" s="62">
        <v>1.1556</v>
      </c>
      <c r="K213" s="24">
        <f t="shared" si="3"/>
        <v>5824.529180453349</v>
      </c>
      <c r="L213" s="23" t="s">
        <v>1870</v>
      </c>
      <c r="M213" s="23" t="s">
        <v>2128</v>
      </c>
      <c r="N213" s="23" t="s">
        <v>1307</v>
      </c>
      <c r="O213" s="28">
        <v>0</v>
      </c>
      <c r="P213" s="29">
        <v>46296</v>
      </c>
      <c r="Q213" s="66"/>
      <c r="R213" s="24"/>
      <c r="S213" s="25"/>
    </row>
    <row r="214" spans="1:19" s="23" customFormat="1" ht="15.75" x14ac:dyDescent="0.25">
      <c r="A214" s="23">
        <v>1588770416</v>
      </c>
      <c r="B214" s="26" t="s">
        <v>1115</v>
      </c>
      <c r="C214" s="23" t="s">
        <v>1598</v>
      </c>
      <c r="D214" s="27">
        <v>4308.33</v>
      </c>
      <c r="E214" s="27">
        <v>316.83999999999997</v>
      </c>
      <c r="F214" s="63">
        <v>0.437</v>
      </c>
      <c r="G214" s="64">
        <v>0</v>
      </c>
      <c r="H214" s="27">
        <v>52.020416397197124</v>
      </c>
      <c r="I214" s="78" t="s">
        <v>1222</v>
      </c>
      <c r="J214" s="62">
        <v>1.1556</v>
      </c>
      <c r="K214" s="24">
        <f t="shared" si="3"/>
        <v>5295.5461479999994</v>
      </c>
      <c r="L214" s="23" t="s">
        <v>1871</v>
      </c>
      <c r="M214" s="23" t="s">
        <v>2129</v>
      </c>
      <c r="N214" s="23" t="s">
        <v>1307</v>
      </c>
      <c r="O214" s="28">
        <v>0</v>
      </c>
      <c r="P214" s="29">
        <v>46296</v>
      </c>
      <c r="Q214" s="66"/>
      <c r="R214" s="24"/>
      <c r="S214" s="25"/>
    </row>
    <row r="215" spans="1:19" s="23" customFormat="1" ht="15.75" x14ac:dyDescent="0.25">
      <c r="A215" s="23">
        <v>1871594127</v>
      </c>
      <c r="B215" s="26" t="s">
        <v>1189</v>
      </c>
      <c r="C215" s="23" t="s">
        <v>1599</v>
      </c>
      <c r="D215" s="27">
        <v>4308.33</v>
      </c>
      <c r="E215" s="27">
        <v>316.83999999999997</v>
      </c>
      <c r="F215" s="63">
        <v>0.30599999999999999</v>
      </c>
      <c r="G215" s="64">
        <v>0</v>
      </c>
      <c r="H215" s="27">
        <v>43.454444113842371</v>
      </c>
      <c r="I215" s="78" t="s">
        <v>1224</v>
      </c>
      <c r="J215" s="62">
        <v>0.95650000000000002</v>
      </c>
      <c r="K215" s="24">
        <f t="shared" si="3"/>
        <v>4437.7576450000006</v>
      </c>
      <c r="L215" s="23" t="s">
        <v>1872</v>
      </c>
      <c r="M215" s="23" t="s">
        <v>2130</v>
      </c>
      <c r="N215" s="23" t="s">
        <v>1307</v>
      </c>
      <c r="O215" s="28">
        <v>0</v>
      </c>
      <c r="P215" s="29">
        <v>46296</v>
      </c>
      <c r="Q215" s="66"/>
      <c r="R215" s="24"/>
      <c r="S215" s="25"/>
    </row>
    <row r="216" spans="1:19" s="23" customFormat="1" ht="15.75" x14ac:dyDescent="0.25">
      <c r="A216" s="23">
        <v>1609984889</v>
      </c>
      <c r="B216" s="26" t="s">
        <v>1122</v>
      </c>
      <c r="C216" s="23" t="s">
        <v>1600</v>
      </c>
      <c r="D216" s="27">
        <v>4308.33</v>
      </c>
      <c r="E216" s="27">
        <v>316.83999999999997</v>
      </c>
      <c r="F216" s="63">
        <v>0.438</v>
      </c>
      <c r="G216" s="64">
        <v>5.6018291999999997E-2</v>
      </c>
      <c r="H216" s="27">
        <v>47.977788628183717</v>
      </c>
      <c r="I216" s="78" t="s">
        <v>1222</v>
      </c>
      <c r="J216" s="62">
        <v>1.1556</v>
      </c>
      <c r="K216" s="24">
        <f t="shared" si="3"/>
        <v>5574.4447627808595</v>
      </c>
      <c r="L216" s="23" t="s">
        <v>1873</v>
      </c>
      <c r="M216" s="23" t="s">
        <v>1995</v>
      </c>
      <c r="N216" s="23" t="s">
        <v>1307</v>
      </c>
      <c r="O216" s="28">
        <v>0</v>
      </c>
      <c r="P216" s="29">
        <v>46296</v>
      </c>
      <c r="Q216" s="66"/>
      <c r="R216" s="24"/>
      <c r="S216" s="25"/>
    </row>
    <row r="217" spans="1:19" s="23" customFormat="1" ht="15.75" x14ac:dyDescent="0.25">
      <c r="A217" s="23">
        <v>1326060492</v>
      </c>
      <c r="B217" s="26" t="s">
        <v>1034</v>
      </c>
      <c r="C217" s="23" t="s">
        <v>1292</v>
      </c>
      <c r="D217" s="27">
        <v>4308.33</v>
      </c>
      <c r="E217" s="27">
        <v>316.83999999999997</v>
      </c>
      <c r="F217" s="63">
        <v>0.254</v>
      </c>
      <c r="G217" s="64">
        <v>0.14661111299999999</v>
      </c>
      <c r="H217" s="27">
        <v>60.034915653292742</v>
      </c>
      <c r="I217" s="78" t="s">
        <v>1222</v>
      </c>
      <c r="J217" s="62">
        <v>1.1556</v>
      </c>
      <c r="K217" s="24">
        <f t="shared" si="3"/>
        <v>6025.4797976582231</v>
      </c>
      <c r="L217" s="23" t="s">
        <v>1874</v>
      </c>
      <c r="M217" s="23" t="s">
        <v>2131</v>
      </c>
      <c r="N217" s="23" t="s">
        <v>1307</v>
      </c>
      <c r="O217" s="28">
        <v>0</v>
      </c>
      <c r="P217" s="29">
        <v>46296</v>
      </c>
      <c r="Q217" s="66"/>
      <c r="R217" s="24"/>
      <c r="S217" s="25"/>
    </row>
    <row r="218" spans="1:19" s="23" customFormat="1" ht="15.75" x14ac:dyDescent="0.25">
      <c r="A218" s="23">
        <v>1285667493</v>
      </c>
      <c r="B218" s="26" t="s">
        <v>1023</v>
      </c>
      <c r="C218" s="23" t="s">
        <v>1601</v>
      </c>
      <c r="D218" s="27">
        <v>4308.33</v>
      </c>
      <c r="E218" s="27">
        <v>316.83999999999997</v>
      </c>
      <c r="F218" s="63">
        <v>0.19400000000000001</v>
      </c>
      <c r="G218" s="64">
        <v>0.29922976899999998</v>
      </c>
      <c r="H218" s="27">
        <v>51.762546582685651</v>
      </c>
      <c r="I218" s="78" t="s">
        <v>1222</v>
      </c>
      <c r="J218" s="62">
        <v>1.1556</v>
      </c>
      <c r="K218" s="24">
        <f t="shared" si="3"/>
        <v>6785.3232385849196</v>
      </c>
      <c r="L218" s="23" t="s">
        <v>1875</v>
      </c>
      <c r="M218" s="23" t="s">
        <v>1978</v>
      </c>
      <c r="N218" s="23" t="s">
        <v>1307</v>
      </c>
      <c r="O218" s="28">
        <v>0</v>
      </c>
      <c r="P218" s="29">
        <v>46296</v>
      </c>
      <c r="Q218" s="66"/>
      <c r="R218" s="24"/>
      <c r="S218" s="25"/>
    </row>
    <row r="219" spans="1:19" s="23" customFormat="1" ht="15.75" x14ac:dyDescent="0.25">
      <c r="A219" s="23">
        <v>1487647590</v>
      </c>
      <c r="B219" s="26" t="s">
        <v>1086</v>
      </c>
      <c r="C219" s="23" t="s">
        <v>1333</v>
      </c>
      <c r="D219" s="27">
        <v>4308.33</v>
      </c>
      <c r="E219" s="27">
        <v>316.83999999999997</v>
      </c>
      <c r="F219" s="63">
        <v>9.8000000000000004E-2</v>
      </c>
      <c r="G219" s="64">
        <v>6.5703643000000006E-2</v>
      </c>
      <c r="H219" s="27">
        <v>43.258141555505794</v>
      </c>
      <c r="I219" s="78" t="s">
        <v>1224</v>
      </c>
      <c r="J219" s="62">
        <v>0.95650000000000002</v>
      </c>
      <c r="K219" s="24">
        <f t="shared" si="3"/>
        <v>4708.5169467794803</v>
      </c>
      <c r="L219" s="23" t="s">
        <v>1876</v>
      </c>
      <c r="M219" s="23" t="s">
        <v>2127</v>
      </c>
      <c r="N219" s="23" t="s">
        <v>1307</v>
      </c>
      <c r="O219" s="28">
        <v>0</v>
      </c>
      <c r="P219" s="29">
        <v>46296</v>
      </c>
      <c r="Q219" s="66"/>
      <c r="R219" s="24"/>
      <c r="S219" s="25"/>
    </row>
    <row r="220" spans="1:19" s="23" customFormat="1" ht="15.75" x14ac:dyDescent="0.25">
      <c r="A220" s="23">
        <v>1265466957</v>
      </c>
      <c r="B220" s="26" t="s">
        <v>1017</v>
      </c>
      <c r="C220" s="23" t="s">
        <v>1602</v>
      </c>
      <c r="D220" s="27">
        <v>4308.33</v>
      </c>
      <c r="E220" s="27">
        <v>316.83999999999997</v>
      </c>
      <c r="F220" s="63">
        <v>0.27200000000000002</v>
      </c>
      <c r="G220" s="64">
        <v>0</v>
      </c>
      <c r="H220" s="27">
        <v>56.071230360422248</v>
      </c>
      <c r="I220" s="78" t="s">
        <v>1222</v>
      </c>
      <c r="J220" s="62">
        <v>1.1556</v>
      </c>
      <c r="K220" s="24">
        <f t="shared" si="3"/>
        <v>5295.5461479999994</v>
      </c>
      <c r="L220" s="23" t="s">
        <v>1877</v>
      </c>
      <c r="M220" s="23" t="s">
        <v>2132</v>
      </c>
      <c r="N220" s="23" t="s">
        <v>1307</v>
      </c>
      <c r="O220" s="28">
        <v>0</v>
      </c>
      <c r="P220" s="29">
        <v>46296</v>
      </c>
      <c r="Q220" s="66"/>
      <c r="R220" s="24"/>
      <c r="S220" s="25"/>
    </row>
    <row r="221" spans="1:19" s="23" customFormat="1" ht="15.75" x14ac:dyDescent="0.25">
      <c r="A221" s="23">
        <v>1407813603</v>
      </c>
      <c r="B221" s="26" t="s">
        <v>1059</v>
      </c>
      <c r="C221" s="23" t="s">
        <v>1603</v>
      </c>
      <c r="D221" s="27">
        <v>4308.33</v>
      </c>
      <c r="E221" s="27">
        <v>316.83999999999997</v>
      </c>
      <c r="F221" s="63">
        <v>0.24399999999999999</v>
      </c>
      <c r="G221" s="64">
        <v>0.15582647499999999</v>
      </c>
      <c r="H221" s="27">
        <v>46.197549164366492</v>
      </c>
      <c r="I221" s="78" t="s">
        <v>1219</v>
      </c>
      <c r="J221" s="62">
        <v>0.99980000000000002</v>
      </c>
      <c r="K221" s="24">
        <f t="shared" si="3"/>
        <v>5295.5259406613432</v>
      </c>
      <c r="L221" s="23" t="s">
        <v>1878</v>
      </c>
      <c r="M221" s="23" t="s">
        <v>2133</v>
      </c>
      <c r="N221" s="23" t="s">
        <v>1307</v>
      </c>
      <c r="O221" s="28">
        <v>0</v>
      </c>
      <c r="P221" s="29">
        <v>46296</v>
      </c>
      <c r="Q221" s="66"/>
      <c r="R221" s="24"/>
      <c r="S221" s="25"/>
    </row>
    <row r="222" spans="1:19" s="23" customFormat="1" ht="15.75" x14ac:dyDescent="0.25">
      <c r="A222" s="23">
        <v>1194744805</v>
      </c>
      <c r="B222" s="26" t="s">
        <v>1001</v>
      </c>
      <c r="C222" s="23" t="s">
        <v>1604</v>
      </c>
      <c r="D222" s="27">
        <v>4308.33</v>
      </c>
      <c r="E222" s="27">
        <v>316.83999999999997</v>
      </c>
      <c r="F222" s="63">
        <v>0.21299999999999999</v>
      </c>
      <c r="G222" s="64">
        <v>0.13915941800000001</v>
      </c>
      <c r="H222" s="27">
        <v>59.920861746641464</v>
      </c>
      <c r="I222" s="78" t="s">
        <v>1222</v>
      </c>
      <c r="J222" s="62">
        <v>1.1556</v>
      </c>
      <c r="K222" s="24">
        <f t="shared" si="3"/>
        <v>5988.3799979487012</v>
      </c>
      <c r="L222" s="23" t="s">
        <v>1879</v>
      </c>
      <c r="M222" s="23" t="s">
        <v>1978</v>
      </c>
      <c r="N222" s="23" t="s">
        <v>1307</v>
      </c>
      <c r="O222" s="28">
        <v>0</v>
      </c>
      <c r="P222" s="29">
        <v>46296</v>
      </c>
      <c r="Q222" s="66"/>
      <c r="R222" s="24"/>
      <c r="S222" s="25"/>
    </row>
    <row r="223" spans="1:19" s="23" customFormat="1" ht="15.75" x14ac:dyDescent="0.25">
      <c r="A223" s="23">
        <v>1104875103</v>
      </c>
      <c r="B223" s="26" t="s">
        <v>981</v>
      </c>
      <c r="C223" s="23" t="s">
        <v>1334</v>
      </c>
      <c r="D223" s="27">
        <v>4308.33</v>
      </c>
      <c r="E223" s="27">
        <v>316.83999999999997</v>
      </c>
      <c r="F223" s="63">
        <v>0.29499999999999998</v>
      </c>
      <c r="G223" s="64">
        <v>4.1382196000000003E-2</v>
      </c>
      <c r="H223" s="27">
        <v>44.271774608031627</v>
      </c>
      <c r="I223" s="78" t="s">
        <v>1219</v>
      </c>
      <c r="J223" s="62">
        <v>0.99980000000000002</v>
      </c>
      <c r="K223" s="24">
        <f t="shared" si="3"/>
        <v>4802.5608328613816</v>
      </c>
      <c r="L223" s="23" t="s">
        <v>1880</v>
      </c>
      <c r="M223" s="23" t="s">
        <v>2134</v>
      </c>
      <c r="N223" s="23" t="s">
        <v>1433</v>
      </c>
      <c r="O223" s="28">
        <v>0</v>
      </c>
      <c r="P223" s="29">
        <v>46296</v>
      </c>
      <c r="Q223" s="66"/>
      <c r="R223" s="24"/>
      <c r="S223" s="25"/>
    </row>
    <row r="224" spans="1:19" s="23" customFormat="1" ht="15.75" x14ac:dyDescent="0.25">
      <c r="A224" s="23">
        <v>1790795359</v>
      </c>
      <c r="B224" s="26" t="s">
        <v>1165</v>
      </c>
      <c r="C224" s="23" t="s">
        <v>1335</v>
      </c>
      <c r="D224" s="27">
        <v>4308.33</v>
      </c>
      <c r="E224" s="27">
        <v>316.83999999999997</v>
      </c>
      <c r="F224" s="63">
        <v>0.13900000000000001</v>
      </c>
      <c r="G224" s="64">
        <v>0.17543019100000001</v>
      </c>
      <c r="H224" s="27">
        <v>42.868669557792721</v>
      </c>
      <c r="I224" s="78" t="s">
        <v>1224</v>
      </c>
      <c r="J224" s="62">
        <v>0.95650000000000002</v>
      </c>
      <c r="K224" s="24">
        <f t="shared" si="3"/>
        <v>5160.6910145576203</v>
      </c>
      <c r="L224" s="23" t="s">
        <v>1881</v>
      </c>
      <c r="M224" s="23" t="s">
        <v>1978</v>
      </c>
      <c r="N224" s="23" t="s">
        <v>1307</v>
      </c>
      <c r="O224" s="28">
        <v>0</v>
      </c>
      <c r="P224" s="29">
        <v>46296</v>
      </c>
      <c r="Q224" s="66"/>
      <c r="R224" s="24"/>
      <c r="S224" s="25"/>
    </row>
    <row r="225" spans="1:19" s="23" customFormat="1" ht="15.75" x14ac:dyDescent="0.25">
      <c r="A225" s="23">
        <v>1225047699</v>
      </c>
      <c r="B225" s="26" t="s">
        <v>1010</v>
      </c>
      <c r="C225" s="23" t="s">
        <v>1336</v>
      </c>
      <c r="D225" s="27">
        <v>4308.33</v>
      </c>
      <c r="E225" s="27">
        <v>316.83999999999997</v>
      </c>
      <c r="F225" s="63">
        <v>0.11899999999999999</v>
      </c>
      <c r="G225" s="64">
        <v>3.2923717999999998E-2</v>
      </c>
      <c r="H225" s="27">
        <v>45.552751450271629</v>
      </c>
      <c r="I225" s="78" t="s">
        <v>1219</v>
      </c>
      <c r="J225" s="62">
        <v>0.99980000000000002</v>
      </c>
      <c r="K225" s="24">
        <f t="shared" si="3"/>
        <v>4766.1262067225452</v>
      </c>
      <c r="L225" s="23" t="s">
        <v>1882</v>
      </c>
      <c r="M225" s="23" t="s">
        <v>1978</v>
      </c>
      <c r="N225" s="23" t="s">
        <v>1307</v>
      </c>
      <c r="O225" s="28">
        <v>0</v>
      </c>
      <c r="P225" s="29">
        <v>46296</v>
      </c>
      <c r="Q225" s="66"/>
      <c r="R225" s="24"/>
      <c r="S225" s="25"/>
    </row>
    <row r="226" spans="1:19" s="23" customFormat="1" ht="15.75" x14ac:dyDescent="0.25">
      <c r="A226" s="23">
        <v>1952311508</v>
      </c>
      <c r="B226" s="26" t="s">
        <v>1206</v>
      </c>
      <c r="C226" s="23" t="s">
        <v>1337</v>
      </c>
      <c r="D226" s="27">
        <v>4308.33</v>
      </c>
      <c r="E226" s="27">
        <v>316.83999999999997</v>
      </c>
      <c r="F226" s="63">
        <v>0.13600000000000001</v>
      </c>
      <c r="G226" s="64">
        <v>6.4019567999999999E-2</v>
      </c>
      <c r="H226" s="27">
        <v>44.202231379811224</v>
      </c>
      <c r="I226" s="78" t="s">
        <v>1219</v>
      </c>
      <c r="J226" s="62">
        <v>0.99980000000000002</v>
      </c>
      <c r="K226" s="24">
        <f t="shared" si="3"/>
        <v>4900.0705959163597</v>
      </c>
      <c r="L226" s="23" t="s">
        <v>1883</v>
      </c>
      <c r="M226" s="23" t="s">
        <v>1978</v>
      </c>
      <c r="N226" s="23" t="s">
        <v>1307</v>
      </c>
      <c r="O226" s="28">
        <v>0</v>
      </c>
      <c r="P226" s="29">
        <v>46296</v>
      </c>
      <c r="Q226" s="66"/>
      <c r="R226" s="24"/>
      <c r="S226" s="25"/>
    </row>
    <row r="227" spans="1:19" s="23" customFormat="1" ht="15.75" x14ac:dyDescent="0.25">
      <c r="A227" s="23">
        <v>1821091059</v>
      </c>
      <c r="B227" s="26" t="s">
        <v>1176</v>
      </c>
      <c r="C227" s="23" t="s">
        <v>1339</v>
      </c>
      <c r="D227" s="27">
        <v>4308.33</v>
      </c>
      <c r="E227" s="27">
        <v>316.83999999999997</v>
      </c>
      <c r="F227" s="63">
        <v>0.31</v>
      </c>
      <c r="G227" s="64">
        <v>0</v>
      </c>
      <c r="H227" s="27">
        <v>55.155175910472494</v>
      </c>
      <c r="I227" s="78" t="s">
        <v>1222</v>
      </c>
      <c r="J227" s="62">
        <v>1.1556</v>
      </c>
      <c r="K227" s="24">
        <f t="shared" si="3"/>
        <v>5295.5461479999994</v>
      </c>
      <c r="L227" s="23" t="s">
        <v>1884</v>
      </c>
      <c r="M227" s="23" t="s">
        <v>2135</v>
      </c>
      <c r="N227" s="23" t="s">
        <v>1307</v>
      </c>
      <c r="O227" s="28">
        <v>0</v>
      </c>
      <c r="P227" s="29">
        <v>46296</v>
      </c>
      <c r="Q227" s="66"/>
      <c r="R227" s="24"/>
      <c r="S227" s="25"/>
    </row>
    <row r="228" spans="1:19" s="23" customFormat="1" ht="15.75" x14ac:dyDescent="0.25">
      <c r="A228" s="23">
        <v>1225417421</v>
      </c>
      <c r="B228" s="26" t="s">
        <v>1012</v>
      </c>
      <c r="C228" s="23" t="s">
        <v>1605</v>
      </c>
      <c r="D228" s="27">
        <v>4308.33</v>
      </c>
      <c r="E228" s="27">
        <v>316.83999999999997</v>
      </c>
      <c r="F228" s="63">
        <v>0.876</v>
      </c>
      <c r="G228" s="64">
        <v>0</v>
      </c>
      <c r="H228" s="27">
        <v>43.814913109750059</v>
      </c>
      <c r="I228" s="78" t="s">
        <v>1224</v>
      </c>
      <c r="J228" s="62">
        <v>0.95650000000000002</v>
      </c>
      <c r="K228" s="24">
        <f t="shared" si="3"/>
        <v>4437.7576450000006</v>
      </c>
      <c r="L228" s="23" t="s">
        <v>1885</v>
      </c>
      <c r="M228" s="23" t="s">
        <v>2136</v>
      </c>
      <c r="N228" s="23" t="s">
        <v>1307</v>
      </c>
      <c r="O228" s="28">
        <v>0</v>
      </c>
      <c r="P228" s="29">
        <v>46296</v>
      </c>
      <c r="Q228" s="66"/>
      <c r="R228" s="24"/>
      <c r="S228" s="25"/>
    </row>
    <row r="229" spans="1:19" s="23" customFormat="1" ht="15.75" x14ac:dyDescent="0.25">
      <c r="A229" s="23">
        <v>1902804552</v>
      </c>
      <c r="B229" s="26" t="s">
        <v>1196</v>
      </c>
      <c r="C229" s="23" t="s">
        <v>1606</v>
      </c>
      <c r="D229" s="27">
        <v>4308.33</v>
      </c>
      <c r="E229" s="27">
        <v>316.83999999999997</v>
      </c>
      <c r="F229" s="63">
        <v>0.32300000000000001</v>
      </c>
      <c r="G229" s="64">
        <v>2.5116169999999998E-3</v>
      </c>
      <c r="H229" s="27">
        <v>53.808837152913888</v>
      </c>
      <c r="I229" s="78" t="s">
        <v>1222</v>
      </c>
      <c r="J229" s="62">
        <v>1.1556</v>
      </c>
      <c r="K229" s="24">
        <f t="shared" si="3"/>
        <v>5308.0507509993213</v>
      </c>
      <c r="L229" s="23" t="s">
        <v>1886</v>
      </c>
      <c r="M229" s="23" t="s">
        <v>2137</v>
      </c>
      <c r="N229" s="23" t="s">
        <v>1307</v>
      </c>
      <c r="O229" s="28">
        <v>0</v>
      </c>
      <c r="P229" s="29">
        <v>46296</v>
      </c>
      <c r="Q229" s="66"/>
      <c r="R229" s="24"/>
      <c r="S229" s="25"/>
    </row>
    <row r="230" spans="1:19" s="23" customFormat="1" ht="15.75" x14ac:dyDescent="0.25">
      <c r="A230" s="23">
        <v>1962401497</v>
      </c>
      <c r="B230" s="26" t="s">
        <v>1207</v>
      </c>
      <c r="C230" s="23" t="s">
        <v>1340</v>
      </c>
      <c r="D230" s="27">
        <v>4308.33</v>
      </c>
      <c r="E230" s="27">
        <v>316.83999999999997</v>
      </c>
      <c r="F230" s="63">
        <v>0.255</v>
      </c>
      <c r="G230" s="64">
        <v>0</v>
      </c>
      <c r="H230" s="27">
        <v>41.760439795497206</v>
      </c>
      <c r="I230" s="78" t="s">
        <v>1224</v>
      </c>
      <c r="J230" s="62">
        <v>0.95650000000000002</v>
      </c>
      <c r="K230" s="24">
        <f t="shared" si="3"/>
        <v>4437.7576450000006</v>
      </c>
      <c r="L230" s="23" t="s">
        <v>1887</v>
      </c>
      <c r="M230" s="23" t="s">
        <v>2138</v>
      </c>
      <c r="N230" s="23" t="s">
        <v>1307</v>
      </c>
      <c r="O230" s="28">
        <v>0</v>
      </c>
      <c r="P230" s="29">
        <v>46296</v>
      </c>
      <c r="Q230" s="66"/>
      <c r="R230" s="24"/>
      <c r="S230" s="25"/>
    </row>
    <row r="231" spans="1:19" s="23" customFormat="1" ht="15.75" x14ac:dyDescent="0.25">
      <c r="A231" s="23">
        <v>1821007881</v>
      </c>
      <c r="B231" s="26" t="s">
        <v>1173</v>
      </c>
      <c r="C231" s="23" t="s">
        <v>1382</v>
      </c>
      <c r="D231" s="27">
        <v>4308.33</v>
      </c>
      <c r="E231" s="27">
        <v>316.83999999999997</v>
      </c>
      <c r="F231" s="63">
        <v>7.8E-2</v>
      </c>
      <c r="G231" s="64">
        <v>0.33013436800000001</v>
      </c>
      <c r="H231" s="27">
        <v>46.206380237736504</v>
      </c>
      <c r="I231" s="78" t="s">
        <v>1219</v>
      </c>
      <c r="J231" s="62">
        <v>0.99980000000000002</v>
      </c>
      <c r="K231" s="24">
        <f t="shared" si="3"/>
        <v>6046.3516701251028</v>
      </c>
      <c r="L231" s="23" t="s">
        <v>1888</v>
      </c>
      <c r="M231" s="23" t="s">
        <v>1978</v>
      </c>
      <c r="N231" s="23" t="s">
        <v>1307</v>
      </c>
      <c r="O231" s="28">
        <v>0</v>
      </c>
      <c r="P231" s="29">
        <v>46296</v>
      </c>
      <c r="Q231" s="66"/>
      <c r="R231" s="24"/>
      <c r="S231" s="25"/>
    </row>
    <row r="232" spans="1:19" s="23" customFormat="1" ht="15.75" x14ac:dyDescent="0.25">
      <c r="A232" s="23">
        <v>1356334510</v>
      </c>
      <c r="B232" s="26" t="s">
        <v>1043</v>
      </c>
      <c r="C232" s="23" t="s">
        <v>1341</v>
      </c>
      <c r="D232" s="27">
        <v>4308.33</v>
      </c>
      <c r="E232" s="27">
        <v>316.83999999999997</v>
      </c>
      <c r="F232" s="63">
        <v>0.24</v>
      </c>
      <c r="G232" s="64">
        <v>6.0437498999999999E-2</v>
      </c>
      <c r="H232" s="27">
        <v>44.947766720106138</v>
      </c>
      <c r="I232" s="78" t="s">
        <v>1219</v>
      </c>
      <c r="J232" s="62">
        <v>0.99980000000000002</v>
      </c>
      <c r="K232" s="24">
        <f t="shared" si="3"/>
        <v>4884.640947128657</v>
      </c>
      <c r="L232" s="23" t="s">
        <v>1889</v>
      </c>
      <c r="M232" s="23" t="s">
        <v>2139</v>
      </c>
      <c r="N232" s="23" t="s">
        <v>1307</v>
      </c>
      <c r="O232" s="28">
        <v>0</v>
      </c>
      <c r="P232" s="29">
        <v>46296</v>
      </c>
      <c r="Q232" s="66"/>
      <c r="R232" s="24"/>
      <c r="S232" s="25"/>
    </row>
    <row r="233" spans="1:19" s="23" customFormat="1" ht="15.75" x14ac:dyDescent="0.25">
      <c r="A233" s="23">
        <v>1144754060</v>
      </c>
      <c r="B233" s="26" t="s">
        <v>993</v>
      </c>
      <c r="C233" s="23" t="s">
        <v>1342</v>
      </c>
      <c r="D233" s="27">
        <v>4308.33</v>
      </c>
      <c r="E233" s="27">
        <v>316.83999999999997</v>
      </c>
      <c r="F233" s="63">
        <v>0.255</v>
      </c>
      <c r="G233" s="64">
        <v>0</v>
      </c>
      <c r="H233" s="27">
        <v>41.124677203908625</v>
      </c>
      <c r="I233" s="78" t="s">
        <v>1224</v>
      </c>
      <c r="J233" s="62">
        <v>0.95650000000000002</v>
      </c>
      <c r="K233" s="24">
        <f t="shared" si="3"/>
        <v>4437.7576450000006</v>
      </c>
      <c r="L233" s="23" t="s">
        <v>1890</v>
      </c>
      <c r="M233" s="23" t="s">
        <v>2140</v>
      </c>
      <c r="N233" s="23" t="s">
        <v>1307</v>
      </c>
      <c r="O233" s="28">
        <v>0</v>
      </c>
      <c r="P233" s="29">
        <v>46296</v>
      </c>
      <c r="Q233" s="66"/>
      <c r="R233" s="24"/>
      <c r="S233" s="25"/>
    </row>
    <row r="234" spans="1:19" s="23" customFormat="1" ht="15.75" x14ac:dyDescent="0.25">
      <c r="A234" s="23">
        <v>1790219616</v>
      </c>
      <c r="B234" s="26" t="s">
        <v>993</v>
      </c>
      <c r="C234" s="23" t="s">
        <v>1607</v>
      </c>
      <c r="D234" s="27">
        <v>4308.33</v>
      </c>
      <c r="E234" s="27">
        <v>316.83999999999997</v>
      </c>
      <c r="F234" s="63">
        <v>0.255</v>
      </c>
      <c r="G234" s="64">
        <v>0</v>
      </c>
      <c r="H234" s="27">
        <v>41.124677203908625</v>
      </c>
      <c r="I234" s="78" t="s">
        <v>1224</v>
      </c>
      <c r="J234" s="62">
        <v>0.95650000000000002</v>
      </c>
      <c r="K234" s="24">
        <f t="shared" si="3"/>
        <v>4437.7576450000006</v>
      </c>
      <c r="L234" s="23" t="s">
        <v>1890</v>
      </c>
      <c r="M234" s="23" t="s">
        <v>2140</v>
      </c>
      <c r="N234" s="23" t="s">
        <v>1307</v>
      </c>
      <c r="O234" s="28">
        <v>0</v>
      </c>
      <c r="P234" s="29">
        <v>46296</v>
      </c>
      <c r="Q234" s="66"/>
      <c r="R234" s="24"/>
      <c r="S234" s="25"/>
    </row>
    <row r="235" spans="1:19" s="23" customFormat="1" ht="15.75" x14ac:dyDescent="0.25">
      <c r="A235" s="23">
        <v>1073587119</v>
      </c>
      <c r="B235" s="26" t="s">
        <v>972</v>
      </c>
      <c r="C235" s="23" t="s">
        <v>1608</v>
      </c>
      <c r="D235" s="27">
        <v>4308.33</v>
      </c>
      <c r="E235" s="27">
        <v>316.83999999999997</v>
      </c>
      <c r="F235" s="63">
        <v>0.246</v>
      </c>
      <c r="G235" s="64">
        <v>3.8396234000000001E-2</v>
      </c>
      <c r="H235" s="27">
        <v>45.53664724759323</v>
      </c>
      <c r="I235" s="78" t="s">
        <v>1219</v>
      </c>
      <c r="J235" s="62">
        <v>0.99980000000000002</v>
      </c>
      <c r="K235" s="24">
        <f t="shared" si="3"/>
        <v>4789.6988960998533</v>
      </c>
      <c r="L235" s="23" t="s">
        <v>1891</v>
      </c>
      <c r="M235" s="23" t="s">
        <v>1978</v>
      </c>
      <c r="N235" s="23" t="s">
        <v>1307</v>
      </c>
      <c r="O235" s="28">
        <v>0</v>
      </c>
      <c r="P235" s="29">
        <v>46296</v>
      </c>
      <c r="Q235" s="66"/>
      <c r="R235" s="24"/>
      <c r="S235" s="25"/>
    </row>
    <row r="236" spans="1:19" s="23" customFormat="1" ht="15.75" x14ac:dyDescent="0.25">
      <c r="A236" s="23">
        <v>1568435477</v>
      </c>
      <c r="B236" s="26" t="s">
        <v>1108</v>
      </c>
      <c r="C236" s="23" t="s">
        <v>1609</v>
      </c>
      <c r="D236" s="27">
        <v>4308.33</v>
      </c>
      <c r="E236" s="27">
        <v>316.83999999999997</v>
      </c>
      <c r="F236" s="63">
        <v>0.21</v>
      </c>
      <c r="G236" s="64">
        <v>0.27742473499999998</v>
      </c>
      <c r="H236" s="27">
        <v>60.855509376788476</v>
      </c>
      <c r="I236" s="78" t="s">
        <v>1222</v>
      </c>
      <c r="J236" s="62">
        <v>1.1556</v>
      </c>
      <c r="K236" s="24">
        <f t="shared" si="3"/>
        <v>6676.7623817517706</v>
      </c>
      <c r="L236" s="23" t="s">
        <v>1892</v>
      </c>
      <c r="M236" s="23" t="s">
        <v>2141</v>
      </c>
      <c r="N236" s="23" t="s">
        <v>1307</v>
      </c>
      <c r="O236" s="28">
        <v>0</v>
      </c>
      <c r="P236" s="29">
        <v>46296</v>
      </c>
      <c r="Q236" s="66"/>
      <c r="R236" s="24"/>
      <c r="S236" s="25"/>
    </row>
    <row r="237" spans="1:19" s="23" customFormat="1" ht="15.75" x14ac:dyDescent="0.25">
      <c r="A237" s="23">
        <v>1578560504</v>
      </c>
      <c r="B237" s="26" t="s">
        <v>1110</v>
      </c>
      <c r="C237" s="23" t="s">
        <v>1248</v>
      </c>
      <c r="D237" s="27">
        <v>4308.33</v>
      </c>
      <c r="E237" s="27">
        <v>316.83999999999997</v>
      </c>
      <c r="F237" s="63">
        <v>0.16700000000000001</v>
      </c>
      <c r="G237" s="64">
        <v>0</v>
      </c>
      <c r="H237" s="27">
        <v>43.727771943155354</v>
      </c>
      <c r="I237" s="78" t="s">
        <v>1224</v>
      </c>
      <c r="J237" s="62">
        <v>0.95650000000000002</v>
      </c>
      <c r="K237" s="24">
        <f t="shared" si="3"/>
        <v>4437.7576450000006</v>
      </c>
      <c r="L237" s="23" t="s">
        <v>1893</v>
      </c>
      <c r="M237" s="23" t="s">
        <v>1978</v>
      </c>
      <c r="N237" s="23" t="s">
        <v>1307</v>
      </c>
      <c r="O237" s="28">
        <v>0</v>
      </c>
      <c r="P237" s="29">
        <v>46296</v>
      </c>
      <c r="Q237" s="66"/>
      <c r="R237" s="24"/>
      <c r="S237" s="25"/>
    </row>
    <row r="238" spans="1:19" s="23" customFormat="1" ht="15.75" x14ac:dyDescent="0.25">
      <c r="A238" s="23">
        <v>1023000296</v>
      </c>
      <c r="B238" s="26" t="s">
        <v>950</v>
      </c>
      <c r="C238" s="23" t="s">
        <v>1610</v>
      </c>
      <c r="D238" s="27">
        <v>4308.33</v>
      </c>
      <c r="E238" s="27">
        <v>316.83999999999997</v>
      </c>
      <c r="F238" s="63">
        <v>0.253</v>
      </c>
      <c r="G238" s="64">
        <v>0</v>
      </c>
      <c r="H238" s="27">
        <v>53.750831139975723</v>
      </c>
      <c r="I238" s="78" t="s">
        <v>1222</v>
      </c>
      <c r="J238" s="62">
        <v>1.1556</v>
      </c>
      <c r="K238" s="24">
        <f t="shared" si="3"/>
        <v>5295.5461479999994</v>
      </c>
      <c r="L238" s="23" t="s">
        <v>1894</v>
      </c>
      <c r="M238" s="23" t="s">
        <v>2142</v>
      </c>
      <c r="N238" s="23" t="s">
        <v>1307</v>
      </c>
      <c r="O238" s="28">
        <v>0</v>
      </c>
      <c r="P238" s="29">
        <v>46296</v>
      </c>
      <c r="Q238" s="66"/>
      <c r="R238" s="24"/>
      <c r="S238" s="25"/>
    </row>
    <row r="239" spans="1:19" s="23" customFormat="1" ht="15.75" x14ac:dyDescent="0.25">
      <c r="A239" s="23">
        <v>1679592380</v>
      </c>
      <c r="B239" s="26" t="s">
        <v>1139</v>
      </c>
      <c r="C239" s="23" t="s">
        <v>1611</v>
      </c>
      <c r="D239" s="27">
        <v>4308.33</v>
      </c>
      <c r="E239" s="27">
        <v>316.83999999999997</v>
      </c>
      <c r="F239" s="63">
        <v>0.19800000000000001</v>
      </c>
      <c r="G239" s="64">
        <v>9.6367770000000005E-2</v>
      </c>
      <c r="H239" s="27">
        <v>57.052660749123795</v>
      </c>
      <c r="I239" s="78" t="s">
        <v>1222</v>
      </c>
      <c r="J239" s="62">
        <v>1.1556</v>
      </c>
      <c r="K239" s="24">
        <f t="shared" si="3"/>
        <v>5775.33295696805</v>
      </c>
      <c r="L239" s="23" t="s">
        <v>1895</v>
      </c>
      <c r="M239" s="23" t="s">
        <v>2143</v>
      </c>
      <c r="N239" s="23" t="s">
        <v>1307</v>
      </c>
      <c r="O239" s="28">
        <v>0</v>
      </c>
      <c r="P239" s="29">
        <v>46296</v>
      </c>
      <c r="Q239" s="66"/>
      <c r="R239" s="24"/>
      <c r="S239" s="25"/>
    </row>
    <row r="240" spans="1:19" s="23" customFormat="1" ht="15.75" x14ac:dyDescent="0.25">
      <c r="A240" s="23">
        <v>1164426896</v>
      </c>
      <c r="B240" s="26" t="s">
        <v>1457</v>
      </c>
      <c r="C240" s="23" t="s">
        <v>1612</v>
      </c>
      <c r="D240" s="27">
        <v>4308.33</v>
      </c>
      <c r="E240" s="27">
        <v>316.83999999999997</v>
      </c>
      <c r="F240" s="63">
        <v>0.19400000000000001</v>
      </c>
      <c r="G240" s="64">
        <v>0</v>
      </c>
      <c r="H240" s="27">
        <v>0</v>
      </c>
      <c r="I240" s="78">
        <v>2</v>
      </c>
      <c r="J240" s="62">
        <v>0.99980000000000002</v>
      </c>
      <c r="K240" s="24">
        <f t="shared" si="3"/>
        <v>4624.3083340000003</v>
      </c>
      <c r="L240" s="23" t="s">
        <v>1896</v>
      </c>
      <c r="M240" s="23" t="s">
        <v>2144</v>
      </c>
      <c r="N240" s="23" t="s">
        <v>1307</v>
      </c>
      <c r="O240" s="28">
        <v>0</v>
      </c>
      <c r="P240" s="29">
        <v>46296</v>
      </c>
      <c r="Q240" s="66"/>
      <c r="R240" s="24"/>
      <c r="S240" s="25"/>
    </row>
    <row r="241" spans="1:19" s="23" customFormat="1" ht="15.75" x14ac:dyDescent="0.25">
      <c r="A241" s="23">
        <v>1215921457</v>
      </c>
      <c r="B241" s="26" t="s">
        <v>1458</v>
      </c>
      <c r="C241" s="23" t="s">
        <v>1613</v>
      </c>
      <c r="D241" s="27">
        <v>4308.33</v>
      </c>
      <c r="E241" s="27">
        <v>316.83999999999997</v>
      </c>
      <c r="F241" s="63">
        <v>0.19400000000000001</v>
      </c>
      <c r="G241" s="64">
        <v>0</v>
      </c>
      <c r="H241" s="27">
        <v>0</v>
      </c>
      <c r="I241" s="78">
        <v>2</v>
      </c>
      <c r="J241" s="62">
        <v>0.99980000000000002</v>
      </c>
      <c r="K241" s="24">
        <f t="shared" si="3"/>
        <v>4624.3083340000003</v>
      </c>
      <c r="L241" s="23" t="s">
        <v>1897</v>
      </c>
      <c r="M241" s="23" t="s">
        <v>1338</v>
      </c>
      <c r="N241" s="23" t="s">
        <v>1307</v>
      </c>
      <c r="O241" s="28">
        <v>0</v>
      </c>
      <c r="P241" s="29">
        <v>46296</v>
      </c>
      <c r="Q241" s="66"/>
      <c r="R241" s="24"/>
      <c r="S241" s="25"/>
    </row>
    <row r="242" spans="1:19" s="23" customFormat="1" ht="15.75" x14ac:dyDescent="0.25">
      <c r="A242" s="23">
        <v>1003932369</v>
      </c>
      <c r="B242" s="26" t="s">
        <v>1459</v>
      </c>
      <c r="C242" s="23" t="s">
        <v>1614</v>
      </c>
      <c r="D242" s="27">
        <v>4308.33</v>
      </c>
      <c r="E242" s="27">
        <v>316.83999999999997</v>
      </c>
      <c r="F242" s="63">
        <v>0.19400000000000001</v>
      </c>
      <c r="G242" s="64">
        <v>0</v>
      </c>
      <c r="H242" s="27">
        <v>0</v>
      </c>
      <c r="I242" s="78">
        <v>2</v>
      </c>
      <c r="J242" s="62">
        <v>0.99980000000000002</v>
      </c>
      <c r="K242" s="24">
        <f t="shared" si="3"/>
        <v>4624.3083340000003</v>
      </c>
      <c r="L242" s="23" t="s">
        <v>1898</v>
      </c>
      <c r="M242" s="23" t="s">
        <v>1978</v>
      </c>
      <c r="N242" s="23" t="s">
        <v>1307</v>
      </c>
      <c r="O242" s="28">
        <v>0</v>
      </c>
      <c r="P242" s="29">
        <v>46296</v>
      </c>
      <c r="Q242" s="66"/>
      <c r="R242" s="24"/>
      <c r="S242" s="25"/>
    </row>
    <row r="243" spans="1:19" s="23" customFormat="1" ht="15.75" x14ac:dyDescent="0.25">
      <c r="A243" s="23">
        <v>1447233788</v>
      </c>
      <c r="B243" s="26" t="s">
        <v>1227</v>
      </c>
      <c r="C243" s="23" t="s">
        <v>1343</v>
      </c>
      <c r="D243" s="27">
        <v>4308.33</v>
      </c>
      <c r="E243" s="27">
        <v>316.83999999999997</v>
      </c>
      <c r="F243" s="63">
        <v>0.38700000000000001</v>
      </c>
      <c r="G243" s="64">
        <v>3.2607023999999998E-2</v>
      </c>
      <c r="H243" s="27">
        <v>61.75939243453346</v>
      </c>
      <c r="I243" s="78" t="s">
        <v>1222</v>
      </c>
      <c r="J243" s="62">
        <v>1.1556</v>
      </c>
      <c r="K243" s="24">
        <f t="shared" si="3"/>
        <v>5457.8869388567837</v>
      </c>
      <c r="L243" s="23" t="s">
        <v>1899</v>
      </c>
      <c r="M243" s="23" t="s">
        <v>2145</v>
      </c>
      <c r="N243" s="23" t="s">
        <v>1444</v>
      </c>
      <c r="O243" s="28">
        <v>0</v>
      </c>
      <c r="P243" s="29">
        <v>46296</v>
      </c>
      <c r="Q243" s="66"/>
      <c r="R243" s="24"/>
      <c r="S243" s="25"/>
    </row>
    <row r="244" spans="1:19" s="23" customFormat="1" ht="15.75" x14ac:dyDescent="0.25">
      <c r="A244" s="23">
        <v>1457382483</v>
      </c>
      <c r="B244" s="26" t="s">
        <v>1077</v>
      </c>
      <c r="C244" s="23" t="s">
        <v>1344</v>
      </c>
      <c r="D244" s="27">
        <v>4308.33</v>
      </c>
      <c r="E244" s="27">
        <v>316.83999999999997</v>
      </c>
      <c r="F244" s="63">
        <v>9.2999999999999999E-2</v>
      </c>
      <c r="G244" s="64">
        <v>0</v>
      </c>
      <c r="H244" s="27">
        <v>48.509919204558166</v>
      </c>
      <c r="I244" s="78" t="s">
        <v>1222</v>
      </c>
      <c r="J244" s="62">
        <v>1.1556</v>
      </c>
      <c r="K244" s="24">
        <f t="shared" si="3"/>
        <v>5295.5461479999994</v>
      </c>
      <c r="L244" s="23" t="s">
        <v>1900</v>
      </c>
      <c r="M244" s="23" t="s">
        <v>2146</v>
      </c>
      <c r="N244" s="23" t="s">
        <v>1345</v>
      </c>
      <c r="O244" s="28">
        <v>0</v>
      </c>
      <c r="P244" s="29">
        <v>46296</v>
      </c>
      <c r="Q244" s="66"/>
      <c r="R244" s="24"/>
      <c r="S244" s="25"/>
    </row>
    <row r="245" spans="1:19" s="23" customFormat="1" ht="15.75" x14ac:dyDescent="0.25">
      <c r="A245" s="23">
        <v>1154373843</v>
      </c>
      <c r="B245" s="26" t="s">
        <v>995</v>
      </c>
      <c r="C245" s="23" t="s">
        <v>1346</v>
      </c>
      <c r="D245" s="27">
        <v>4308.33</v>
      </c>
      <c r="E245" s="27">
        <v>316.83999999999997</v>
      </c>
      <c r="F245" s="63">
        <v>0.252</v>
      </c>
      <c r="G245" s="64">
        <v>0.15172023400000001</v>
      </c>
      <c r="H245" s="27">
        <v>49.862483549577192</v>
      </c>
      <c r="I245" s="78" t="s">
        <v>1222</v>
      </c>
      <c r="J245" s="62">
        <v>1.1556</v>
      </c>
      <c r="K245" s="24">
        <f t="shared" si="3"/>
        <v>6050.9166097917978</v>
      </c>
      <c r="L245" s="23" t="s">
        <v>1901</v>
      </c>
      <c r="M245" s="23" t="s">
        <v>2066</v>
      </c>
      <c r="N245" s="23" t="s">
        <v>1345</v>
      </c>
      <c r="O245" s="28">
        <v>0</v>
      </c>
      <c r="P245" s="29">
        <v>46296</v>
      </c>
      <c r="Q245" s="66"/>
      <c r="R245" s="24"/>
      <c r="S245" s="25"/>
    </row>
    <row r="246" spans="1:19" s="23" customFormat="1" ht="15.75" x14ac:dyDescent="0.25">
      <c r="A246" s="23">
        <v>1417919531</v>
      </c>
      <c r="B246" s="26" t="s">
        <v>1062</v>
      </c>
      <c r="C246" s="23" t="s">
        <v>1347</v>
      </c>
      <c r="D246" s="27">
        <v>4308.33</v>
      </c>
      <c r="E246" s="27">
        <v>316.83999999999997</v>
      </c>
      <c r="F246" s="63">
        <v>0.16600000000000001</v>
      </c>
      <c r="G246" s="64">
        <v>4.0126096999999999E-2</v>
      </c>
      <c r="H246" s="27">
        <v>45.867773795082911</v>
      </c>
      <c r="I246" s="78" t="s">
        <v>1219</v>
      </c>
      <c r="J246" s="62">
        <v>0.99980000000000002</v>
      </c>
      <c r="K246" s="24">
        <f t="shared" si="3"/>
        <v>4797.1502261945116</v>
      </c>
      <c r="L246" s="23" t="s">
        <v>1902</v>
      </c>
      <c r="M246" s="23" t="s">
        <v>2147</v>
      </c>
      <c r="N246" s="23" t="s">
        <v>1345</v>
      </c>
      <c r="O246" s="28">
        <v>0</v>
      </c>
      <c r="P246" s="29">
        <v>46296</v>
      </c>
      <c r="Q246" s="66"/>
      <c r="R246" s="24"/>
      <c r="S246" s="25"/>
    </row>
    <row r="247" spans="1:19" s="23" customFormat="1" ht="15.75" x14ac:dyDescent="0.25">
      <c r="A247" s="23">
        <v>1134172000</v>
      </c>
      <c r="B247" s="26" t="s">
        <v>987</v>
      </c>
      <c r="C247" s="23" t="s">
        <v>1615</v>
      </c>
      <c r="D247" s="27">
        <v>4308.33</v>
      </c>
      <c r="E247" s="27">
        <v>316.83999999999997</v>
      </c>
      <c r="F247" s="63">
        <v>0.25</v>
      </c>
      <c r="G247" s="64">
        <v>0.113850829</v>
      </c>
      <c r="H247" s="27">
        <v>42.088875499946838</v>
      </c>
      <c r="I247" s="78" t="s">
        <v>1224</v>
      </c>
      <c r="J247" s="62">
        <v>0.95650000000000002</v>
      </c>
      <c r="K247" s="24">
        <f t="shared" si="3"/>
        <v>4906.9275351239776</v>
      </c>
      <c r="L247" s="23" t="s">
        <v>1903</v>
      </c>
      <c r="M247" s="23" t="s">
        <v>2148</v>
      </c>
      <c r="N247" s="23" t="s">
        <v>1345</v>
      </c>
      <c r="O247" s="28">
        <v>0</v>
      </c>
      <c r="P247" s="29">
        <v>46296</v>
      </c>
      <c r="Q247" s="66"/>
      <c r="R247" s="24"/>
      <c r="S247" s="25"/>
    </row>
    <row r="248" spans="1:19" s="23" customFormat="1" ht="15.75" x14ac:dyDescent="0.25">
      <c r="A248" s="23">
        <v>1366496937</v>
      </c>
      <c r="B248" s="26" t="s">
        <v>1048</v>
      </c>
      <c r="C248" s="23" t="s">
        <v>1616</v>
      </c>
      <c r="D248" s="27">
        <v>4308.33</v>
      </c>
      <c r="E248" s="27">
        <v>316.83999999999997</v>
      </c>
      <c r="F248" s="63">
        <v>6.6000000000000003E-2</v>
      </c>
      <c r="G248" s="64">
        <v>0.125481802</v>
      </c>
      <c r="H248" s="27">
        <v>48.917585810543223</v>
      </c>
      <c r="I248" s="78" t="s">
        <v>1222</v>
      </c>
      <c r="J248" s="62">
        <v>1.1556</v>
      </c>
      <c r="K248" s="24">
        <f t="shared" si="3"/>
        <v>5920.2831670795185</v>
      </c>
      <c r="L248" s="23" t="s">
        <v>1904</v>
      </c>
      <c r="M248" s="23" t="s">
        <v>2149</v>
      </c>
      <c r="N248" s="23" t="s">
        <v>1345</v>
      </c>
      <c r="O248" s="28">
        <v>0</v>
      </c>
      <c r="P248" s="29">
        <v>46296</v>
      </c>
      <c r="Q248" s="66"/>
      <c r="R248" s="24"/>
      <c r="S248" s="25"/>
    </row>
    <row r="249" spans="1:19" s="23" customFormat="1" ht="15.75" x14ac:dyDescent="0.25">
      <c r="A249" s="23">
        <v>1912937624</v>
      </c>
      <c r="B249" s="26" t="s">
        <v>1200</v>
      </c>
      <c r="C249" s="23" t="s">
        <v>1617</v>
      </c>
      <c r="D249" s="27">
        <v>4308.33</v>
      </c>
      <c r="E249" s="27">
        <v>316.83999999999997</v>
      </c>
      <c r="F249" s="63">
        <v>0.13500000000000001</v>
      </c>
      <c r="G249" s="64">
        <v>0</v>
      </c>
      <c r="H249" s="27">
        <v>50.519330624629106</v>
      </c>
      <c r="I249" s="78" t="s">
        <v>1222</v>
      </c>
      <c r="J249" s="62">
        <v>1.1556</v>
      </c>
      <c r="K249" s="24">
        <f t="shared" si="3"/>
        <v>5295.5461479999994</v>
      </c>
      <c r="L249" s="23" t="s">
        <v>1905</v>
      </c>
      <c r="M249" s="23" t="s">
        <v>2150</v>
      </c>
      <c r="N249" s="23" t="s">
        <v>1345</v>
      </c>
      <c r="O249" s="28">
        <v>0</v>
      </c>
      <c r="P249" s="29">
        <v>46296</v>
      </c>
      <c r="Q249" s="66"/>
      <c r="R249" s="24"/>
      <c r="S249" s="25"/>
    </row>
    <row r="250" spans="1:19" s="23" customFormat="1" ht="15.75" x14ac:dyDescent="0.25">
      <c r="A250" s="23">
        <v>1912969064</v>
      </c>
      <c r="B250" s="26" t="s">
        <v>1200</v>
      </c>
      <c r="C250" s="23" t="s">
        <v>1618</v>
      </c>
      <c r="D250" s="27">
        <v>4308.33</v>
      </c>
      <c r="E250" s="27">
        <v>316.83999999999997</v>
      </c>
      <c r="F250" s="63">
        <v>0.13500000000000001</v>
      </c>
      <c r="G250" s="64">
        <v>0</v>
      </c>
      <c r="H250" s="27">
        <v>50.519330624629106</v>
      </c>
      <c r="I250" s="78" t="s">
        <v>1222</v>
      </c>
      <c r="J250" s="62">
        <v>1.1556</v>
      </c>
      <c r="K250" s="24">
        <f t="shared" si="3"/>
        <v>5295.5461479999994</v>
      </c>
      <c r="L250" s="23" t="s">
        <v>1906</v>
      </c>
      <c r="M250" s="23" t="s">
        <v>2151</v>
      </c>
      <c r="N250" s="23" t="s">
        <v>1365</v>
      </c>
      <c r="O250" s="28">
        <v>0</v>
      </c>
      <c r="P250" s="29">
        <v>46296</v>
      </c>
      <c r="Q250" s="66"/>
      <c r="R250" s="24"/>
      <c r="S250" s="25"/>
    </row>
    <row r="251" spans="1:19" s="23" customFormat="1" ht="15.75" x14ac:dyDescent="0.25">
      <c r="A251" s="23">
        <v>1083668669</v>
      </c>
      <c r="B251" s="26" t="s">
        <v>975</v>
      </c>
      <c r="C251" s="23" t="s">
        <v>1383</v>
      </c>
      <c r="D251" s="27">
        <v>4308.33</v>
      </c>
      <c r="E251" s="27">
        <v>316.83999999999997</v>
      </c>
      <c r="F251" s="63">
        <v>6.4000000000000001E-2</v>
      </c>
      <c r="G251" s="64">
        <v>0.20471565</v>
      </c>
      <c r="H251" s="27">
        <v>47.899749536122521</v>
      </c>
      <c r="I251" s="78" t="s">
        <v>1222</v>
      </c>
      <c r="J251" s="62">
        <v>1.1556</v>
      </c>
      <c r="K251" s="24">
        <f t="shared" si="3"/>
        <v>6314.7652132468165</v>
      </c>
      <c r="L251" s="23" t="s">
        <v>1907</v>
      </c>
      <c r="M251" s="23" t="s">
        <v>2152</v>
      </c>
      <c r="N251" s="23" t="s">
        <v>1345</v>
      </c>
      <c r="O251" s="28">
        <v>0</v>
      </c>
      <c r="P251" s="29">
        <v>46296</v>
      </c>
      <c r="Q251" s="66"/>
      <c r="R251" s="24"/>
      <c r="S251" s="25"/>
    </row>
    <row r="252" spans="1:19" s="23" customFormat="1" ht="15.75" x14ac:dyDescent="0.25">
      <c r="A252" s="23">
        <v>1821026816</v>
      </c>
      <c r="B252" s="26" t="s">
        <v>1174</v>
      </c>
      <c r="C252" s="23" t="s">
        <v>1619</v>
      </c>
      <c r="D252" s="27">
        <v>4308.33</v>
      </c>
      <c r="E252" s="27">
        <v>316.83999999999997</v>
      </c>
      <c r="F252" s="63">
        <v>0.14099999999999999</v>
      </c>
      <c r="G252" s="64">
        <v>0</v>
      </c>
      <c r="H252" s="27">
        <v>53.744267561343676</v>
      </c>
      <c r="I252" s="78" t="s">
        <v>1222</v>
      </c>
      <c r="J252" s="62">
        <v>1.1556</v>
      </c>
      <c r="K252" s="24">
        <f t="shared" si="3"/>
        <v>5295.5461479999994</v>
      </c>
      <c r="L252" s="23" t="s">
        <v>1908</v>
      </c>
      <c r="M252" s="23" t="s">
        <v>2153</v>
      </c>
      <c r="N252" s="23" t="s">
        <v>1345</v>
      </c>
      <c r="O252" s="28">
        <v>0</v>
      </c>
      <c r="P252" s="29">
        <v>46296</v>
      </c>
      <c r="Q252" s="66"/>
      <c r="R252" s="24"/>
      <c r="S252" s="25"/>
    </row>
    <row r="253" spans="1:19" s="23" customFormat="1" ht="15.75" x14ac:dyDescent="0.25">
      <c r="A253" s="23">
        <v>1295780476</v>
      </c>
      <c r="B253" s="26" t="s">
        <v>1029</v>
      </c>
      <c r="C253" s="23" t="s">
        <v>1620</v>
      </c>
      <c r="D253" s="27">
        <v>4308.33</v>
      </c>
      <c r="E253" s="27">
        <v>316.83999999999997</v>
      </c>
      <c r="F253" s="63">
        <v>7.3999999999999996E-2</v>
      </c>
      <c r="G253" s="64">
        <v>3.0387178000000001E-2</v>
      </c>
      <c r="H253" s="27">
        <v>47.299213614816189</v>
      </c>
      <c r="I253" s="78" t="s">
        <v>1219</v>
      </c>
      <c r="J253" s="62">
        <v>0.99980000000000002</v>
      </c>
      <c r="K253" s="24">
        <f t="shared" si="3"/>
        <v>4755.2001409946224</v>
      </c>
      <c r="L253" s="23" t="s">
        <v>1909</v>
      </c>
      <c r="M253" s="23" t="s">
        <v>2154</v>
      </c>
      <c r="N253" s="23" t="s">
        <v>1445</v>
      </c>
      <c r="O253" s="28">
        <v>0</v>
      </c>
      <c r="P253" s="29">
        <v>46296</v>
      </c>
      <c r="Q253" s="66"/>
      <c r="R253" s="24"/>
      <c r="S253" s="25"/>
    </row>
    <row r="254" spans="1:19" s="23" customFormat="1" ht="15.75" x14ac:dyDescent="0.25">
      <c r="A254" s="23">
        <v>1619939071</v>
      </c>
      <c r="B254" s="30" t="s">
        <v>1126</v>
      </c>
      <c r="C254" s="23" t="s">
        <v>1348</v>
      </c>
      <c r="D254" s="27">
        <v>4308.33</v>
      </c>
      <c r="E254" s="27">
        <v>316.83999999999997</v>
      </c>
      <c r="F254" s="63">
        <v>0.18099999999999999</v>
      </c>
      <c r="G254" s="64">
        <v>0</v>
      </c>
      <c r="H254" s="27">
        <v>41.750366072319267</v>
      </c>
      <c r="I254" s="78" t="s">
        <v>1224</v>
      </c>
      <c r="J254" s="62">
        <v>0.95650000000000002</v>
      </c>
      <c r="K254" s="24">
        <f t="shared" si="3"/>
        <v>4437.7576450000006</v>
      </c>
      <c r="L254" s="23" t="s">
        <v>1910</v>
      </c>
      <c r="M254" s="23" t="s">
        <v>2155</v>
      </c>
      <c r="N254" s="23" t="s">
        <v>1445</v>
      </c>
      <c r="O254" s="28">
        <v>0</v>
      </c>
      <c r="P254" s="29">
        <v>46296</v>
      </c>
      <c r="Q254" s="66"/>
      <c r="R254" s="24"/>
      <c r="S254" s="25"/>
    </row>
    <row r="255" spans="1:19" s="23" customFormat="1" ht="15.75" x14ac:dyDescent="0.25">
      <c r="A255" s="23">
        <v>1124058615</v>
      </c>
      <c r="B255" s="26" t="s">
        <v>985</v>
      </c>
      <c r="C255" s="23" t="s">
        <v>1621</v>
      </c>
      <c r="D255" s="27">
        <v>4308.33</v>
      </c>
      <c r="E255" s="27">
        <v>316.83999999999997</v>
      </c>
      <c r="F255" s="63">
        <v>0.17399999999999999</v>
      </c>
      <c r="G255" s="64">
        <v>8.4937705000000002E-2</v>
      </c>
      <c r="H255" s="27">
        <v>44.804530807741394</v>
      </c>
      <c r="I255" s="78" t="s">
        <v>1219</v>
      </c>
      <c r="J255" s="62">
        <v>0.99980000000000002</v>
      </c>
      <c r="K255" s="24">
        <f t="shared" si="3"/>
        <v>4990.1748086501339</v>
      </c>
      <c r="L255" s="23" t="s">
        <v>1911</v>
      </c>
      <c r="M255" s="23" t="s">
        <v>1297</v>
      </c>
      <c r="N255" s="23" t="s">
        <v>1445</v>
      </c>
      <c r="O255" s="28">
        <v>0</v>
      </c>
      <c r="P255" s="29">
        <v>46296</v>
      </c>
      <c r="Q255" s="66"/>
      <c r="R255" s="24"/>
      <c r="S255" s="25"/>
    </row>
    <row r="256" spans="1:19" s="23" customFormat="1" ht="15.75" x14ac:dyDescent="0.25">
      <c r="A256" s="23">
        <v>1538164090</v>
      </c>
      <c r="B256" s="26" t="s">
        <v>1100</v>
      </c>
      <c r="C256" s="23" t="s">
        <v>1622</v>
      </c>
      <c r="D256" s="27">
        <v>4308.33</v>
      </c>
      <c r="E256" s="27">
        <v>316.83999999999997</v>
      </c>
      <c r="F256" s="63">
        <v>0.22800000000000001</v>
      </c>
      <c r="G256" s="64">
        <v>0.16463657200000001</v>
      </c>
      <c r="H256" s="27">
        <v>44.08368272085152</v>
      </c>
      <c r="I256" s="78" t="s">
        <v>1224</v>
      </c>
      <c r="J256" s="62">
        <v>0.95650000000000002</v>
      </c>
      <c r="K256" s="24">
        <f t="shared" si="3"/>
        <v>5116.2113995671134</v>
      </c>
      <c r="L256" s="23" t="s">
        <v>1912</v>
      </c>
      <c r="M256" s="23" t="s">
        <v>2156</v>
      </c>
      <c r="N256" s="23" t="s">
        <v>1445</v>
      </c>
      <c r="O256" s="28">
        <v>0</v>
      </c>
      <c r="P256" s="29">
        <v>46296</v>
      </c>
      <c r="Q256" s="66"/>
      <c r="R256" s="24"/>
      <c r="S256" s="25"/>
    </row>
    <row r="257" spans="1:19" s="23" customFormat="1" ht="15.75" x14ac:dyDescent="0.25">
      <c r="A257" s="23">
        <v>1487690400</v>
      </c>
      <c r="B257" s="26" t="s">
        <v>1088</v>
      </c>
      <c r="C257" s="23" t="s">
        <v>1623</v>
      </c>
      <c r="D257" s="27">
        <v>4308.33</v>
      </c>
      <c r="E257" s="27">
        <v>316.83999999999997</v>
      </c>
      <c r="F257" s="63">
        <v>0.16300000000000001</v>
      </c>
      <c r="G257" s="64">
        <v>6.0129842000000003E-2</v>
      </c>
      <c r="H257" s="27">
        <v>44.724549937383486</v>
      </c>
      <c r="I257" s="78" t="s">
        <v>1219</v>
      </c>
      <c r="J257" s="62">
        <v>0.99980000000000002</v>
      </c>
      <c r="K257" s="24">
        <f t="shared" si="3"/>
        <v>4883.3157243434234</v>
      </c>
      <c r="L257" s="23" t="s">
        <v>1913</v>
      </c>
      <c r="M257" s="23" t="s">
        <v>2157</v>
      </c>
      <c r="N257" s="23" t="s">
        <v>1445</v>
      </c>
      <c r="O257" s="28">
        <v>0</v>
      </c>
      <c r="P257" s="29">
        <v>46296</v>
      </c>
      <c r="Q257" s="66"/>
      <c r="R257" s="24"/>
      <c r="S257" s="25"/>
    </row>
    <row r="258" spans="1:19" s="23" customFormat="1" ht="15.75" x14ac:dyDescent="0.25">
      <c r="A258" s="23">
        <v>1285689794</v>
      </c>
      <c r="B258" s="26" t="s">
        <v>1025</v>
      </c>
      <c r="C258" s="23" t="s">
        <v>1624</v>
      </c>
      <c r="D258" s="27">
        <v>4308.33</v>
      </c>
      <c r="E258" s="27">
        <v>316.83999999999997</v>
      </c>
      <c r="F258" s="63">
        <v>0.11</v>
      </c>
      <c r="G258" s="64">
        <v>0</v>
      </c>
      <c r="H258" s="27">
        <v>46.914970560701029</v>
      </c>
      <c r="I258" s="78" t="s">
        <v>1219</v>
      </c>
      <c r="J258" s="62">
        <v>0.99980000000000002</v>
      </c>
      <c r="K258" s="24">
        <f t="shared" si="3"/>
        <v>4624.3083340000003</v>
      </c>
      <c r="L258" s="23" t="s">
        <v>1914</v>
      </c>
      <c r="M258" s="23" t="s">
        <v>2158</v>
      </c>
      <c r="N258" s="23" t="s">
        <v>1445</v>
      </c>
      <c r="O258" s="28">
        <v>0</v>
      </c>
      <c r="P258" s="29">
        <v>46296</v>
      </c>
      <c r="Q258" s="66"/>
      <c r="R258" s="24"/>
      <c r="S258" s="25"/>
    </row>
    <row r="259" spans="1:19" s="23" customFormat="1" ht="15.75" x14ac:dyDescent="0.25">
      <c r="A259" s="23">
        <v>1396882205</v>
      </c>
      <c r="B259" s="26" t="s">
        <v>1058</v>
      </c>
      <c r="C259" s="23" t="s">
        <v>1625</v>
      </c>
      <c r="D259" s="27">
        <v>4308.33</v>
      </c>
      <c r="E259" s="27">
        <v>316.83999999999997</v>
      </c>
      <c r="F259" s="63">
        <v>0.187</v>
      </c>
      <c r="G259" s="64">
        <v>0.22076732399999999</v>
      </c>
      <c r="H259" s="27">
        <v>51.783477672356057</v>
      </c>
      <c r="I259" s="78" t="s">
        <v>1222</v>
      </c>
      <c r="J259" s="62">
        <v>1.1556</v>
      </c>
      <c r="K259" s="24">
        <f t="shared" ref="K259:K321" si="4">((D259*(1+G259)*$J259)+E259)</f>
        <v>6394.6817812763084</v>
      </c>
      <c r="L259" s="23" t="s">
        <v>1915</v>
      </c>
      <c r="M259" s="23" t="s">
        <v>2154</v>
      </c>
      <c r="N259" s="23" t="s">
        <v>1445</v>
      </c>
      <c r="O259" s="28">
        <v>0</v>
      </c>
      <c r="P259" s="29">
        <v>46296</v>
      </c>
      <c r="Q259" s="66"/>
      <c r="R259" s="24"/>
      <c r="S259" s="25"/>
    </row>
    <row r="260" spans="1:19" s="23" customFormat="1" ht="15.75" x14ac:dyDescent="0.25">
      <c r="A260" s="23">
        <v>1558365890</v>
      </c>
      <c r="B260" s="26" t="s">
        <v>32</v>
      </c>
      <c r="C260" s="23" t="s">
        <v>1626</v>
      </c>
      <c r="D260" s="27">
        <v>4308.33</v>
      </c>
      <c r="E260" s="27">
        <v>316.83999999999997</v>
      </c>
      <c r="F260" s="63">
        <v>0.219</v>
      </c>
      <c r="G260" s="64">
        <v>9.7454141999999994E-2</v>
      </c>
      <c r="H260" s="27">
        <v>50.529678030831604</v>
      </c>
      <c r="I260" s="78" t="s">
        <v>1222</v>
      </c>
      <c r="J260" s="62">
        <v>1.1556</v>
      </c>
      <c r="K260" s="24">
        <f t="shared" si="4"/>
        <v>5780.7416839234638</v>
      </c>
      <c r="L260" s="23" t="s">
        <v>1916</v>
      </c>
      <c r="M260" s="23" t="s">
        <v>2159</v>
      </c>
      <c r="N260" s="23" t="s">
        <v>1445</v>
      </c>
      <c r="O260" s="28">
        <v>0</v>
      </c>
      <c r="P260" s="29">
        <v>46296</v>
      </c>
      <c r="Q260" s="66"/>
      <c r="R260" s="24"/>
      <c r="S260" s="25"/>
    </row>
    <row r="261" spans="1:19" s="23" customFormat="1" ht="15.75" x14ac:dyDescent="0.25">
      <c r="A261" s="23">
        <v>1972585347</v>
      </c>
      <c r="B261" s="26" t="s">
        <v>1212</v>
      </c>
      <c r="C261" s="23" t="s">
        <v>1627</v>
      </c>
      <c r="D261" s="27">
        <v>4308.33</v>
      </c>
      <c r="E261" s="27">
        <v>316.83999999999997</v>
      </c>
      <c r="F261" s="63">
        <v>0.154</v>
      </c>
      <c r="G261" s="64">
        <v>0</v>
      </c>
      <c r="H261" s="27">
        <v>38.814378405324675</v>
      </c>
      <c r="I261" s="78" t="s">
        <v>1224</v>
      </c>
      <c r="J261" s="62">
        <v>0.95650000000000002</v>
      </c>
      <c r="K261" s="24">
        <f t="shared" si="4"/>
        <v>4437.7576450000006</v>
      </c>
      <c r="L261" s="23" t="s">
        <v>1917</v>
      </c>
      <c r="M261" s="23" t="s">
        <v>2160</v>
      </c>
      <c r="N261" s="23" t="s">
        <v>1445</v>
      </c>
      <c r="O261" s="28">
        <v>0</v>
      </c>
      <c r="P261" s="29">
        <v>46296</v>
      </c>
      <c r="Q261" s="66"/>
      <c r="R261" s="24"/>
      <c r="S261" s="25"/>
    </row>
    <row r="262" spans="1:19" s="23" customFormat="1" ht="15.75" x14ac:dyDescent="0.25">
      <c r="A262" s="23">
        <v>1972606465</v>
      </c>
      <c r="B262" s="26" t="s">
        <v>1213</v>
      </c>
      <c r="C262" s="23" t="s">
        <v>1628</v>
      </c>
      <c r="D262" s="27">
        <v>4308.33</v>
      </c>
      <c r="E262" s="27">
        <v>316.83999999999997</v>
      </c>
      <c r="F262" s="63">
        <v>0.152</v>
      </c>
      <c r="G262" s="64">
        <v>8.3036345999999997E-2</v>
      </c>
      <c r="H262" s="27">
        <v>45.545242548889206</v>
      </c>
      <c r="I262" s="78" t="s">
        <v>1219</v>
      </c>
      <c r="J262" s="62">
        <v>0.99980000000000002</v>
      </c>
      <c r="K262" s="24">
        <f t="shared" si="4"/>
        <v>4981.9847649660687</v>
      </c>
      <c r="L262" s="23" t="s">
        <v>1918</v>
      </c>
      <c r="M262" s="23" t="s">
        <v>2161</v>
      </c>
      <c r="N262" s="23" t="s">
        <v>1445</v>
      </c>
      <c r="O262" s="28">
        <v>0</v>
      </c>
      <c r="P262" s="29">
        <v>46296</v>
      </c>
      <c r="Q262" s="66"/>
      <c r="R262" s="24"/>
      <c r="S262" s="25"/>
    </row>
    <row r="263" spans="1:19" s="23" customFormat="1" ht="15.75" x14ac:dyDescent="0.25">
      <c r="A263" s="23">
        <v>1669567319</v>
      </c>
      <c r="B263" s="26" t="s">
        <v>1137</v>
      </c>
      <c r="C263" s="23" t="s">
        <v>1629</v>
      </c>
      <c r="D263" s="27">
        <v>4308.33</v>
      </c>
      <c r="E263" s="27">
        <v>316.83999999999997</v>
      </c>
      <c r="F263" s="63">
        <v>0.104</v>
      </c>
      <c r="G263" s="64">
        <v>0</v>
      </c>
      <c r="H263" s="27">
        <v>40.987942661132884</v>
      </c>
      <c r="I263" s="78" t="s">
        <v>1224</v>
      </c>
      <c r="J263" s="62">
        <v>0.95650000000000002</v>
      </c>
      <c r="K263" s="24">
        <f t="shared" si="4"/>
        <v>4437.7576450000006</v>
      </c>
      <c r="L263" s="23" t="s">
        <v>1919</v>
      </c>
      <c r="M263" s="23" t="s">
        <v>2102</v>
      </c>
      <c r="N263" s="23" t="s">
        <v>1445</v>
      </c>
      <c r="O263" s="28">
        <v>0</v>
      </c>
      <c r="P263" s="29">
        <v>46296</v>
      </c>
      <c r="Q263" s="66"/>
      <c r="R263" s="24"/>
      <c r="S263" s="25"/>
    </row>
    <row r="264" spans="1:19" s="23" customFormat="1" ht="15.75" x14ac:dyDescent="0.25">
      <c r="A264" s="23">
        <v>1366441370</v>
      </c>
      <c r="B264" s="26" t="s">
        <v>1046</v>
      </c>
      <c r="C264" s="23" t="s">
        <v>1349</v>
      </c>
      <c r="D264" s="27">
        <v>4308.33</v>
      </c>
      <c r="E264" s="27">
        <v>316.83999999999997</v>
      </c>
      <c r="F264" s="63">
        <v>0.33400000000000002</v>
      </c>
      <c r="G264" s="64">
        <v>0</v>
      </c>
      <c r="H264" s="27">
        <v>33.408587656140973</v>
      </c>
      <c r="I264" s="78" t="s">
        <v>1220</v>
      </c>
      <c r="J264" s="62">
        <v>0.8357</v>
      </c>
      <c r="K264" s="24">
        <f t="shared" si="4"/>
        <v>3917.311381</v>
      </c>
      <c r="L264" s="23" t="s">
        <v>1920</v>
      </c>
      <c r="M264" s="23" t="s">
        <v>2162</v>
      </c>
      <c r="N264" s="23" t="s">
        <v>1445</v>
      </c>
      <c r="O264" s="28">
        <v>0</v>
      </c>
      <c r="P264" s="29">
        <v>46296</v>
      </c>
      <c r="Q264" s="66"/>
      <c r="R264" s="24"/>
      <c r="S264" s="25"/>
    </row>
    <row r="265" spans="1:19" s="23" customFormat="1" ht="15.75" x14ac:dyDescent="0.25">
      <c r="A265" s="23">
        <v>1023055126</v>
      </c>
      <c r="B265" s="26" t="s">
        <v>951</v>
      </c>
      <c r="C265" s="23" t="s">
        <v>1350</v>
      </c>
      <c r="D265" s="27">
        <v>4308.33</v>
      </c>
      <c r="E265" s="27">
        <v>316.83999999999997</v>
      </c>
      <c r="F265" s="63">
        <v>8.7999999999999995E-2</v>
      </c>
      <c r="G265" s="64">
        <v>4.0911353999999997E-2</v>
      </c>
      <c r="H265" s="27">
        <v>48.585094272592464</v>
      </c>
      <c r="I265" s="78" t="s">
        <v>1222</v>
      </c>
      <c r="J265" s="62">
        <v>1.1556</v>
      </c>
      <c r="K265" s="24">
        <f t="shared" si="4"/>
        <v>5499.2317576828036</v>
      </c>
      <c r="L265" s="23" t="s">
        <v>1921</v>
      </c>
      <c r="M265" s="23" t="s">
        <v>2154</v>
      </c>
      <c r="N265" s="23" t="s">
        <v>1445</v>
      </c>
      <c r="O265" s="28">
        <v>0</v>
      </c>
      <c r="P265" s="29">
        <v>46296</v>
      </c>
      <c r="Q265" s="66"/>
      <c r="R265" s="24"/>
      <c r="S265" s="25"/>
    </row>
    <row r="266" spans="1:19" s="23" customFormat="1" ht="15.75" x14ac:dyDescent="0.25">
      <c r="A266" s="23">
        <v>1114033628</v>
      </c>
      <c r="B266" s="26" t="s">
        <v>983</v>
      </c>
      <c r="C266" s="23" t="s">
        <v>1351</v>
      </c>
      <c r="D266" s="27">
        <v>4308.33</v>
      </c>
      <c r="E266" s="27">
        <v>316.83999999999997</v>
      </c>
      <c r="F266" s="63">
        <v>0.161</v>
      </c>
      <c r="G266" s="64">
        <v>0</v>
      </c>
      <c r="H266" s="27">
        <v>43.986983261222136</v>
      </c>
      <c r="I266" s="78" t="s">
        <v>1224</v>
      </c>
      <c r="J266" s="62">
        <v>0.95650000000000002</v>
      </c>
      <c r="K266" s="24">
        <f t="shared" si="4"/>
        <v>4437.7576450000006</v>
      </c>
      <c r="L266" s="23" t="s">
        <v>1922</v>
      </c>
      <c r="M266" s="23" t="s">
        <v>2161</v>
      </c>
      <c r="N266" s="23" t="s">
        <v>1445</v>
      </c>
      <c r="O266" s="28">
        <v>0</v>
      </c>
      <c r="P266" s="29">
        <v>46296</v>
      </c>
      <c r="Q266" s="66"/>
      <c r="R266" s="24"/>
      <c r="S266" s="25"/>
    </row>
    <row r="267" spans="1:19" s="23" customFormat="1" ht="15.75" x14ac:dyDescent="0.25">
      <c r="A267" s="23">
        <v>1538114434</v>
      </c>
      <c r="B267" s="26" t="s">
        <v>1099</v>
      </c>
      <c r="C267" s="23" t="s">
        <v>1630</v>
      </c>
      <c r="D267" s="27">
        <v>4308.33</v>
      </c>
      <c r="E267" s="27">
        <v>316.83999999999997</v>
      </c>
      <c r="F267" s="63">
        <v>7.4999999999999997E-2</v>
      </c>
      <c r="G267" s="64">
        <v>0</v>
      </c>
      <c r="H267" s="27">
        <v>47.960657929576087</v>
      </c>
      <c r="I267" s="78" t="s">
        <v>1222</v>
      </c>
      <c r="J267" s="62">
        <v>1.1556</v>
      </c>
      <c r="K267" s="24">
        <f t="shared" si="4"/>
        <v>5295.5461479999994</v>
      </c>
      <c r="L267" s="23" t="s">
        <v>1923</v>
      </c>
      <c r="M267" s="23" t="s">
        <v>2163</v>
      </c>
      <c r="N267" s="23" t="s">
        <v>1445</v>
      </c>
      <c r="O267" s="28">
        <v>0</v>
      </c>
      <c r="P267" s="29">
        <v>46296</v>
      </c>
      <c r="Q267" s="66"/>
      <c r="R267" s="24"/>
      <c r="S267" s="25"/>
    </row>
    <row r="268" spans="1:19" s="23" customFormat="1" ht="15.75" x14ac:dyDescent="0.25">
      <c r="A268" s="23">
        <v>1811929151</v>
      </c>
      <c r="B268" s="26" t="s">
        <v>1170</v>
      </c>
      <c r="C268" s="23" t="s">
        <v>1631</v>
      </c>
      <c r="D268" s="27">
        <v>4308.33</v>
      </c>
      <c r="E268" s="27">
        <v>316.83999999999997</v>
      </c>
      <c r="F268" s="63">
        <v>9.4E-2</v>
      </c>
      <c r="G268" s="64">
        <v>0</v>
      </c>
      <c r="H268" s="27">
        <v>49.34217378466164</v>
      </c>
      <c r="I268" s="78" t="s">
        <v>1222</v>
      </c>
      <c r="J268" s="62">
        <v>1.1556</v>
      </c>
      <c r="K268" s="24">
        <f t="shared" si="4"/>
        <v>5295.5461479999994</v>
      </c>
      <c r="L268" s="23" t="s">
        <v>1924</v>
      </c>
      <c r="M268" s="23" t="s">
        <v>2164</v>
      </c>
      <c r="N268" s="23" t="s">
        <v>1445</v>
      </c>
      <c r="O268" s="28">
        <v>0</v>
      </c>
      <c r="P268" s="29">
        <v>46296</v>
      </c>
      <c r="Q268" s="66"/>
      <c r="R268" s="24"/>
      <c r="S268" s="25"/>
    </row>
    <row r="269" spans="1:19" s="23" customFormat="1" ht="15.75" x14ac:dyDescent="0.25">
      <c r="A269" s="23">
        <v>1033112230</v>
      </c>
      <c r="B269" s="26" t="s">
        <v>1460</v>
      </c>
      <c r="C269" s="23" t="s">
        <v>1632</v>
      </c>
      <c r="D269" s="27">
        <v>4308.33</v>
      </c>
      <c r="E269" s="27">
        <v>316.83999999999997</v>
      </c>
      <c r="F269" s="63">
        <v>0.18099999999999999</v>
      </c>
      <c r="G269" s="64">
        <v>0</v>
      </c>
      <c r="H269" s="27">
        <v>0</v>
      </c>
      <c r="I269" s="78">
        <v>2</v>
      </c>
      <c r="J269" s="62">
        <v>0.99980000000000002</v>
      </c>
      <c r="K269" s="24">
        <f t="shared" si="4"/>
        <v>4624.3083340000003</v>
      </c>
      <c r="L269" s="23" t="s">
        <v>1925</v>
      </c>
      <c r="M269" s="23" t="s">
        <v>2159</v>
      </c>
      <c r="N269" s="23" t="s">
        <v>1445</v>
      </c>
      <c r="O269" s="28">
        <v>0</v>
      </c>
      <c r="P269" s="29">
        <v>46296</v>
      </c>
      <c r="Q269" s="66"/>
      <c r="R269" s="24"/>
      <c r="S269" s="25"/>
    </row>
    <row r="270" spans="1:19" s="23" customFormat="1" ht="15.75" x14ac:dyDescent="0.25">
      <c r="A270" s="23">
        <v>1760476659</v>
      </c>
      <c r="B270" s="26" t="s">
        <v>1461</v>
      </c>
      <c r="C270" s="23" t="s">
        <v>1633</v>
      </c>
      <c r="D270" s="27">
        <v>4308.33</v>
      </c>
      <c r="E270" s="27">
        <v>316.83999999999997</v>
      </c>
      <c r="F270" s="63">
        <v>0.18099999999999999</v>
      </c>
      <c r="G270" s="64">
        <v>0</v>
      </c>
      <c r="H270" s="27">
        <v>0</v>
      </c>
      <c r="I270" s="78">
        <v>2</v>
      </c>
      <c r="J270" s="62">
        <v>0.99980000000000002</v>
      </c>
      <c r="K270" s="24">
        <f t="shared" si="4"/>
        <v>4624.3083340000003</v>
      </c>
      <c r="L270" s="23" t="s">
        <v>1926</v>
      </c>
      <c r="M270" s="23" t="s">
        <v>2156</v>
      </c>
      <c r="N270" s="23" t="s">
        <v>1445</v>
      </c>
      <c r="O270" s="28">
        <v>0</v>
      </c>
      <c r="P270" s="29">
        <v>46296</v>
      </c>
      <c r="Q270" s="66"/>
      <c r="R270" s="24"/>
      <c r="S270" s="25"/>
    </row>
    <row r="271" spans="1:19" s="23" customFormat="1" ht="15.75" x14ac:dyDescent="0.25">
      <c r="A271" s="23">
        <v>1598744856</v>
      </c>
      <c r="B271" s="26" t="s">
        <v>1238</v>
      </c>
      <c r="C271" s="23" t="s">
        <v>1266</v>
      </c>
      <c r="D271" s="27">
        <v>4308.33</v>
      </c>
      <c r="E271" s="27">
        <v>316.83999999999997</v>
      </c>
      <c r="F271" s="63">
        <v>0.08</v>
      </c>
      <c r="G271" s="64">
        <v>6.5586599999999996E-4</v>
      </c>
      <c r="H271" s="27">
        <v>45.829457251440381</v>
      </c>
      <c r="I271" s="78" t="s">
        <v>1219</v>
      </c>
      <c r="J271" s="62">
        <v>0.99980000000000002</v>
      </c>
      <c r="K271" s="24">
        <f t="shared" si="4"/>
        <v>4627.1334560263476</v>
      </c>
      <c r="L271" s="23" t="s">
        <v>2207</v>
      </c>
      <c r="M271" s="23" t="s">
        <v>1394</v>
      </c>
      <c r="N271" s="23" t="s">
        <v>1352</v>
      </c>
      <c r="O271" s="28">
        <v>0</v>
      </c>
      <c r="P271" s="29">
        <v>46296</v>
      </c>
      <c r="Q271" s="66"/>
      <c r="R271" s="24"/>
      <c r="S271" s="25"/>
    </row>
    <row r="272" spans="1:19" s="23" customFormat="1" ht="15.75" x14ac:dyDescent="0.25">
      <c r="A272" s="23">
        <v>1629089966</v>
      </c>
      <c r="B272" s="26" t="s">
        <v>1129</v>
      </c>
      <c r="C272" s="23" t="s">
        <v>1634</v>
      </c>
      <c r="D272" s="27">
        <v>4308.33</v>
      </c>
      <c r="E272" s="27">
        <v>316.83999999999997</v>
      </c>
      <c r="F272" s="63">
        <v>0.215</v>
      </c>
      <c r="G272" s="64">
        <v>0</v>
      </c>
      <c r="H272" s="27">
        <v>48.700981735536324</v>
      </c>
      <c r="I272" s="78" t="s">
        <v>1222</v>
      </c>
      <c r="J272" s="62">
        <v>1.1556</v>
      </c>
      <c r="K272" s="24">
        <f t="shared" si="4"/>
        <v>5295.5461479999994</v>
      </c>
      <c r="L272" s="23" t="s">
        <v>1927</v>
      </c>
      <c r="M272" s="23" t="s">
        <v>2165</v>
      </c>
      <c r="N272" s="23" t="s">
        <v>1352</v>
      </c>
      <c r="O272" s="28">
        <v>0</v>
      </c>
      <c r="P272" s="29">
        <v>46296</v>
      </c>
      <c r="Q272" s="66"/>
      <c r="R272" s="24"/>
      <c r="S272" s="25"/>
    </row>
    <row r="273" spans="1:19" s="23" customFormat="1" ht="15.75" x14ac:dyDescent="0.25">
      <c r="A273" s="23">
        <v>1730132234</v>
      </c>
      <c r="B273" s="26" t="s">
        <v>1149</v>
      </c>
      <c r="C273" s="23" t="s">
        <v>1635</v>
      </c>
      <c r="D273" s="27">
        <v>4308.33</v>
      </c>
      <c r="E273" s="27">
        <v>316.83999999999997</v>
      </c>
      <c r="F273" s="63">
        <v>0.24</v>
      </c>
      <c r="G273" s="64">
        <v>1.6097218999999999E-2</v>
      </c>
      <c r="H273" s="27">
        <v>56.515572699683091</v>
      </c>
      <c r="I273" s="78" t="s">
        <v>1222</v>
      </c>
      <c r="J273" s="62">
        <v>1.1556</v>
      </c>
      <c r="K273" s="24">
        <f t="shared" si="4"/>
        <v>5375.6894712010017</v>
      </c>
      <c r="L273" s="23" t="s">
        <v>1928</v>
      </c>
      <c r="M273" s="23" t="s">
        <v>2072</v>
      </c>
      <c r="N273" s="23" t="s">
        <v>1352</v>
      </c>
      <c r="O273" s="28">
        <v>0</v>
      </c>
      <c r="P273" s="29">
        <v>46296</v>
      </c>
      <c r="Q273" s="66"/>
      <c r="R273" s="24"/>
      <c r="S273" s="25"/>
    </row>
    <row r="274" spans="1:19" s="23" customFormat="1" ht="15.75" x14ac:dyDescent="0.25">
      <c r="A274" s="23">
        <v>1205018439</v>
      </c>
      <c r="B274" s="26" t="s">
        <v>1004</v>
      </c>
      <c r="C274" s="23" t="s">
        <v>1636</v>
      </c>
      <c r="D274" s="27">
        <v>4308.33</v>
      </c>
      <c r="E274" s="27">
        <v>316.83999999999997</v>
      </c>
      <c r="F274" s="63">
        <v>0.20300000000000001</v>
      </c>
      <c r="G274" s="64">
        <v>0</v>
      </c>
      <c r="H274" s="27">
        <v>59.489864585518553</v>
      </c>
      <c r="I274" s="78" t="s">
        <v>1222</v>
      </c>
      <c r="J274" s="62">
        <v>1.1556</v>
      </c>
      <c r="K274" s="24">
        <f t="shared" si="4"/>
        <v>5295.5461479999994</v>
      </c>
      <c r="L274" s="23" t="s">
        <v>1929</v>
      </c>
      <c r="M274" s="23" t="s">
        <v>2166</v>
      </c>
      <c r="N274" s="23" t="s">
        <v>1352</v>
      </c>
      <c r="O274" s="28">
        <v>0</v>
      </c>
      <c r="P274" s="29">
        <v>46296</v>
      </c>
      <c r="Q274" s="66"/>
      <c r="R274" s="24"/>
      <c r="S274" s="25"/>
    </row>
    <row r="275" spans="1:19" s="23" customFormat="1" ht="15.75" x14ac:dyDescent="0.25">
      <c r="A275" s="23">
        <v>1932152337</v>
      </c>
      <c r="B275" s="26" t="s">
        <v>1202</v>
      </c>
      <c r="C275" s="23" t="s">
        <v>1637</v>
      </c>
      <c r="D275" s="27">
        <v>4308.33</v>
      </c>
      <c r="E275" s="27">
        <v>316.83999999999997</v>
      </c>
      <c r="F275" s="63">
        <v>0.214</v>
      </c>
      <c r="G275" s="64">
        <v>0</v>
      </c>
      <c r="H275" s="27">
        <v>54.588899267889552</v>
      </c>
      <c r="I275" s="78" t="s">
        <v>1222</v>
      </c>
      <c r="J275" s="62">
        <v>1.1556</v>
      </c>
      <c r="K275" s="24">
        <f t="shared" si="4"/>
        <v>5295.5461479999994</v>
      </c>
      <c r="L275" s="23" t="s">
        <v>1930</v>
      </c>
      <c r="M275" s="23" t="s">
        <v>2167</v>
      </c>
      <c r="N275" s="23" t="s">
        <v>1352</v>
      </c>
      <c r="O275" s="28">
        <v>0</v>
      </c>
      <c r="P275" s="29">
        <v>46296</v>
      </c>
      <c r="Q275" s="66"/>
      <c r="R275" s="24"/>
      <c r="S275" s="25"/>
    </row>
    <row r="276" spans="1:19" s="23" customFormat="1" ht="15.75" x14ac:dyDescent="0.25">
      <c r="A276" s="23">
        <v>1720042203</v>
      </c>
      <c r="B276" s="26" t="s">
        <v>1147</v>
      </c>
      <c r="C276" s="23" t="s">
        <v>1353</v>
      </c>
      <c r="D276" s="27">
        <v>4308.33</v>
      </c>
      <c r="E276" s="27">
        <v>316.83999999999997</v>
      </c>
      <c r="F276" s="63">
        <v>0.42299999999999999</v>
      </c>
      <c r="G276" s="64">
        <v>0</v>
      </c>
      <c r="H276" s="27">
        <v>49.166440611159238</v>
      </c>
      <c r="I276" s="78" t="s">
        <v>1222</v>
      </c>
      <c r="J276" s="62">
        <v>1.1556</v>
      </c>
      <c r="K276" s="24">
        <f t="shared" si="4"/>
        <v>5295.5461479999994</v>
      </c>
      <c r="L276" s="23" t="s">
        <v>1931</v>
      </c>
      <c r="M276" s="23" t="s">
        <v>2168</v>
      </c>
      <c r="N276" s="23" t="s">
        <v>1446</v>
      </c>
      <c r="O276" s="28">
        <v>0</v>
      </c>
      <c r="P276" s="29">
        <v>46296</v>
      </c>
      <c r="Q276" s="66"/>
      <c r="R276" s="24"/>
      <c r="S276" s="25"/>
    </row>
    <row r="277" spans="1:19" s="23" customFormat="1" ht="15.75" x14ac:dyDescent="0.25">
      <c r="A277" s="23">
        <v>1891973939</v>
      </c>
      <c r="B277" s="26" t="s">
        <v>1195</v>
      </c>
      <c r="C277" s="23" t="s">
        <v>1638</v>
      </c>
      <c r="D277" s="27">
        <v>4308.33</v>
      </c>
      <c r="E277" s="27">
        <v>316.83999999999997</v>
      </c>
      <c r="F277" s="63">
        <v>0.25</v>
      </c>
      <c r="G277" s="64">
        <v>0</v>
      </c>
      <c r="H277" s="27">
        <v>40.412889407423407</v>
      </c>
      <c r="I277" s="78" t="s">
        <v>1224</v>
      </c>
      <c r="J277" s="62">
        <v>0.95650000000000002</v>
      </c>
      <c r="K277" s="24">
        <f t="shared" si="4"/>
        <v>4437.7576450000006</v>
      </c>
      <c r="L277" s="23" t="s">
        <v>1932</v>
      </c>
      <c r="M277" s="23" t="s">
        <v>1404</v>
      </c>
      <c r="N277" s="23" t="s">
        <v>1365</v>
      </c>
      <c r="O277" s="28">
        <v>0</v>
      </c>
      <c r="P277" s="29">
        <v>46296</v>
      </c>
      <c r="Q277" s="66"/>
      <c r="R277" s="24"/>
      <c r="S277" s="25"/>
    </row>
    <row r="278" spans="1:19" s="23" customFormat="1" ht="15.75" x14ac:dyDescent="0.25">
      <c r="A278" s="23">
        <v>1780694372</v>
      </c>
      <c r="B278" s="26" t="s">
        <v>1161</v>
      </c>
      <c r="C278" s="23" t="s">
        <v>1639</v>
      </c>
      <c r="D278" s="27">
        <v>4308.33</v>
      </c>
      <c r="E278" s="27">
        <v>316.83999999999997</v>
      </c>
      <c r="F278" s="63">
        <v>0.379</v>
      </c>
      <c r="G278" s="64">
        <v>0</v>
      </c>
      <c r="H278" s="27">
        <v>57.758607441422441</v>
      </c>
      <c r="I278" s="78" t="s">
        <v>1222</v>
      </c>
      <c r="J278" s="62">
        <v>1.1556</v>
      </c>
      <c r="K278" s="24">
        <f t="shared" si="4"/>
        <v>5295.5461479999994</v>
      </c>
      <c r="L278" s="23" t="s">
        <v>1933</v>
      </c>
      <c r="M278" s="23" t="s">
        <v>2169</v>
      </c>
      <c r="N278" s="23" t="s">
        <v>1365</v>
      </c>
      <c r="O278" s="28">
        <v>0</v>
      </c>
      <c r="P278" s="29">
        <v>46296</v>
      </c>
      <c r="Q278" s="66"/>
      <c r="R278" s="24"/>
      <c r="S278" s="25"/>
    </row>
    <row r="279" spans="1:19" s="23" customFormat="1" ht="15.75" x14ac:dyDescent="0.25">
      <c r="A279" s="23">
        <v>1588668842</v>
      </c>
      <c r="B279" s="26" t="s">
        <v>1113</v>
      </c>
      <c r="C279" s="23" t="s">
        <v>1640</v>
      </c>
      <c r="D279" s="27">
        <v>4308.33</v>
      </c>
      <c r="E279" s="27">
        <v>316.83999999999997</v>
      </c>
      <c r="F279" s="63">
        <v>0.36799999999999999</v>
      </c>
      <c r="G279" s="64">
        <v>0</v>
      </c>
      <c r="H279" s="27">
        <v>54.774476714391994</v>
      </c>
      <c r="I279" s="78" t="s">
        <v>1222</v>
      </c>
      <c r="J279" s="62">
        <v>1.1556</v>
      </c>
      <c r="K279" s="24">
        <f t="shared" si="4"/>
        <v>5295.5461479999994</v>
      </c>
      <c r="L279" s="23" t="s">
        <v>1934</v>
      </c>
      <c r="M279" s="23" t="s">
        <v>2170</v>
      </c>
      <c r="N279" s="23" t="s">
        <v>1365</v>
      </c>
      <c r="O279" s="28">
        <v>0</v>
      </c>
      <c r="P279" s="29">
        <v>46296</v>
      </c>
      <c r="Q279" s="66"/>
      <c r="R279" s="24"/>
      <c r="S279" s="25"/>
    </row>
    <row r="280" spans="1:19" s="23" customFormat="1" ht="15.75" x14ac:dyDescent="0.25">
      <c r="A280" s="23">
        <v>1053301127</v>
      </c>
      <c r="B280" s="26" t="s">
        <v>958</v>
      </c>
      <c r="C280" s="23" t="s">
        <v>1641</v>
      </c>
      <c r="D280" s="27">
        <v>4308.33</v>
      </c>
      <c r="E280" s="27">
        <v>316.83999999999997</v>
      </c>
      <c r="F280" s="63">
        <v>0.26</v>
      </c>
      <c r="G280" s="64">
        <v>3.1867657000000001E-2</v>
      </c>
      <c r="H280" s="27">
        <v>50.367516726986722</v>
      </c>
      <c r="I280" s="78" t="s">
        <v>1222</v>
      </c>
      <c r="J280" s="62">
        <v>1.1556</v>
      </c>
      <c r="K280" s="24">
        <f t="shared" si="4"/>
        <v>5454.2058478282552</v>
      </c>
      <c r="L280" s="23" t="s">
        <v>1935</v>
      </c>
      <c r="M280" s="23" t="s">
        <v>2171</v>
      </c>
      <c r="N280" s="23" t="s">
        <v>1365</v>
      </c>
      <c r="O280" s="28">
        <v>0</v>
      </c>
      <c r="P280" s="29">
        <v>46296</v>
      </c>
      <c r="Q280" s="66"/>
      <c r="R280" s="24"/>
      <c r="S280" s="25"/>
    </row>
    <row r="281" spans="1:19" s="23" customFormat="1" ht="15.75" x14ac:dyDescent="0.25">
      <c r="A281" s="23">
        <v>1285671248</v>
      </c>
      <c r="B281" s="26" t="s">
        <v>1024</v>
      </c>
      <c r="C281" s="23" t="s">
        <v>1642</v>
      </c>
      <c r="D281" s="27">
        <v>4308.33</v>
      </c>
      <c r="E281" s="27">
        <v>316.83999999999997</v>
      </c>
      <c r="F281" s="63">
        <v>8.4000000000000005E-2</v>
      </c>
      <c r="G281" s="64">
        <v>0</v>
      </c>
      <c r="H281" s="27">
        <v>49.317702101053221</v>
      </c>
      <c r="I281" s="78" t="s">
        <v>1222</v>
      </c>
      <c r="J281" s="62">
        <v>1.1556</v>
      </c>
      <c r="K281" s="24">
        <f t="shared" si="4"/>
        <v>5295.5461479999994</v>
      </c>
      <c r="L281" s="23" t="s">
        <v>1936</v>
      </c>
      <c r="M281" s="23" t="s">
        <v>2172</v>
      </c>
      <c r="N281" s="23" t="s">
        <v>1365</v>
      </c>
      <c r="O281" s="28">
        <v>0</v>
      </c>
      <c r="P281" s="29">
        <v>46296</v>
      </c>
      <c r="Q281" s="66"/>
      <c r="R281" s="24"/>
      <c r="S281" s="25"/>
    </row>
    <row r="282" spans="1:19" s="23" customFormat="1" ht="15.75" x14ac:dyDescent="0.25">
      <c r="A282" s="23">
        <v>1942288527</v>
      </c>
      <c r="B282" s="26" t="s">
        <v>1205</v>
      </c>
      <c r="C282" s="23" t="s">
        <v>1643</v>
      </c>
      <c r="D282" s="27">
        <v>4308.33</v>
      </c>
      <c r="E282" s="27">
        <v>316.83999999999997</v>
      </c>
      <c r="F282" s="63">
        <v>0.311</v>
      </c>
      <c r="G282" s="64">
        <v>8.3537062999999995E-2</v>
      </c>
      <c r="H282" s="27">
        <v>53.558450743682045</v>
      </c>
      <c r="I282" s="78" t="s">
        <v>1222</v>
      </c>
      <c r="J282" s="62">
        <v>1.1556</v>
      </c>
      <c r="K282" s="24">
        <f t="shared" si="4"/>
        <v>5711.4526371439642</v>
      </c>
      <c r="L282" s="23" t="s">
        <v>1937</v>
      </c>
      <c r="M282" s="23" t="s">
        <v>2173</v>
      </c>
      <c r="N282" s="23" t="s">
        <v>1365</v>
      </c>
      <c r="O282" s="28">
        <v>0</v>
      </c>
      <c r="P282" s="29">
        <v>46296</v>
      </c>
      <c r="Q282" s="66"/>
      <c r="R282" s="24"/>
      <c r="S282" s="25"/>
    </row>
    <row r="283" spans="1:19" s="23" customFormat="1" ht="15.75" x14ac:dyDescent="0.25">
      <c r="A283" s="23">
        <v>1033102942</v>
      </c>
      <c r="B283" s="26" t="s">
        <v>952</v>
      </c>
      <c r="C283" s="23" t="s">
        <v>1644</v>
      </c>
      <c r="D283" s="27">
        <v>4308.33</v>
      </c>
      <c r="E283" s="27">
        <v>316.83999999999997</v>
      </c>
      <c r="F283" s="63">
        <v>0.216</v>
      </c>
      <c r="G283" s="64">
        <v>9.0719085000000005E-2</v>
      </c>
      <c r="H283" s="27">
        <v>44.904107122859422</v>
      </c>
      <c r="I283" s="78" t="s">
        <v>1219</v>
      </c>
      <c r="J283" s="62">
        <v>0.99980000000000002</v>
      </c>
      <c r="K283" s="24">
        <f t="shared" si="4"/>
        <v>5015.0779199269537</v>
      </c>
      <c r="L283" s="23" t="s">
        <v>1938</v>
      </c>
      <c r="M283" s="23" t="s">
        <v>1401</v>
      </c>
      <c r="N283" s="23" t="s">
        <v>1365</v>
      </c>
      <c r="O283" s="28">
        <v>0</v>
      </c>
      <c r="P283" s="29">
        <v>46296</v>
      </c>
      <c r="Q283" s="66"/>
      <c r="R283" s="24"/>
      <c r="S283" s="25"/>
    </row>
    <row r="284" spans="1:19" s="23" customFormat="1" ht="15.75" x14ac:dyDescent="0.25">
      <c r="A284" s="23">
        <v>1437175734</v>
      </c>
      <c r="B284" s="26" t="s">
        <v>1073</v>
      </c>
      <c r="C284" s="23" t="s">
        <v>1645</v>
      </c>
      <c r="D284" s="27">
        <v>4308.33</v>
      </c>
      <c r="E284" s="27">
        <v>316.83999999999997</v>
      </c>
      <c r="F284" s="63">
        <v>0.248</v>
      </c>
      <c r="G284" s="64">
        <v>0.24871852799999999</v>
      </c>
      <c r="H284" s="27">
        <v>54.777644587113642</v>
      </c>
      <c r="I284" s="78" t="s">
        <v>1222</v>
      </c>
      <c r="J284" s="62">
        <v>1.1556</v>
      </c>
      <c r="K284" s="24">
        <f t="shared" si="4"/>
        <v>6533.8426124751095</v>
      </c>
      <c r="L284" s="23" t="s">
        <v>1939</v>
      </c>
      <c r="M284" s="23" t="s">
        <v>1316</v>
      </c>
      <c r="N284" s="23" t="s">
        <v>1365</v>
      </c>
      <c r="O284" s="28">
        <v>0</v>
      </c>
      <c r="P284" s="29">
        <v>46296</v>
      </c>
      <c r="Q284" s="66"/>
      <c r="R284" s="24"/>
      <c r="S284" s="25"/>
    </row>
    <row r="285" spans="1:19" s="23" customFormat="1" ht="15.75" x14ac:dyDescent="0.25">
      <c r="A285" s="23">
        <v>1427085232</v>
      </c>
      <c r="B285" s="26" t="s">
        <v>1068</v>
      </c>
      <c r="C285" s="23" t="s">
        <v>1355</v>
      </c>
      <c r="D285" s="27">
        <v>4308.33</v>
      </c>
      <c r="E285" s="27">
        <v>316.83999999999997</v>
      </c>
      <c r="F285" s="63">
        <v>0.436</v>
      </c>
      <c r="G285" s="64">
        <v>0.102917208</v>
      </c>
      <c r="H285" s="27">
        <v>52.677772704096235</v>
      </c>
      <c r="I285" s="78" t="s">
        <v>1222</v>
      </c>
      <c r="J285" s="62">
        <v>1.1556</v>
      </c>
      <c r="K285" s="24">
        <f t="shared" si="4"/>
        <v>5807.9406842045946</v>
      </c>
      <c r="L285" s="23" t="s">
        <v>1940</v>
      </c>
      <c r="M285" s="23" t="s">
        <v>2174</v>
      </c>
      <c r="N285" s="23" t="s">
        <v>1365</v>
      </c>
      <c r="O285" s="28">
        <v>0</v>
      </c>
      <c r="P285" s="29">
        <v>46296</v>
      </c>
      <c r="Q285" s="66"/>
      <c r="R285" s="24"/>
      <c r="S285" s="25"/>
    </row>
    <row r="286" spans="1:19" s="23" customFormat="1" ht="15.75" x14ac:dyDescent="0.25">
      <c r="A286" s="23">
        <v>1073519377</v>
      </c>
      <c r="B286" s="26" t="s">
        <v>971</v>
      </c>
      <c r="C286" s="23" t="s">
        <v>1356</v>
      </c>
      <c r="D286" s="27">
        <v>4308.33</v>
      </c>
      <c r="E286" s="27">
        <v>316.83999999999997</v>
      </c>
      <c r="F286" s="63">
        <v>0.19500000000000001</v>
      </c>
      <c r="G286" s="64">
        <v>0</v>
      </c>
      <c r="H286" s="27">
        <v>40.235779567865968</v>
      </c>
      <c r="I286" s="78" t="s">
        <v>1224</v>
      </c>
      <c r="J286" s="62">
        <v>0.95650000000000002</v>
      </c>
      <c r="K286" s="24">
        <f t="shared" si="4"/>
        <v>4437.7576450000006</v>
      </c>
      <c r="L286" s="23" t="s">
        <v>1941</v>
      </c>
      <c r="M286" s="23" t="s">
        <v>2175</v>
      </c>
      <c r="N286" s="23" t="s">
        <v>1365</v>
      </c>
      <c r="O286" s="28">
        <v>0</v>
      </c>
      <c r="P286" s="29">
        <v>46296</v>
      </c>
      <c r="Q286" s="66"/>
      <c r="R286" s="24"/>
      <c r="S286" s="25"/>
    </row>
    <row r="287" spans="1:19" s="23" customFormat="1" ht="15.75" x14ac:dyDescent="0.25">
      <c r="A287" s="23">
        <v>1255684460</v>
      </c>
      <c r="B287" s="26" t="s">
        <v>1016</v>
      </c>
      <c r="C287" s="23" t="s">
        <v>1357</v>
      </c>
      <c r="D287" s="27">
        <v>4308.33</v>
      </c>
      <c r="E287" s="27">
        <v>316.83999999999997</v>
      </c>
      <c r="F287" s="63">
        <v>0.31900000000000001</v>
      </c>
      <c r="G287" s="64">
        <v>0</v>
      </c>
      <c r="H287" s="27">
        <v>59.366782072958678</v>
      </c>
      <c r="I287" s="78" t="s">
        <v>1222</v>
      </c>
      <c r="J287" s="62">
        <v>1.1556</v>
      </c>
      <c r="K287" s="24">
        <f t="shared" si="4"/>
        <v>5295.5461479999994</v>
      </c>
      <c r="L287" s="23" t="s">
        <v>1942</v>
      </c>
      <c r="M287" s="23" t="s">
        <v>2176</v>
      </c>
      <c r="N287" s="23" t="s">
        <v>1365</v>
      </c>
      <c r="O287" s="28">
        <v>0</v>
      </c>
      <c r="P287" s="29">
        <v>46296</v>
      </c>
      <c r="Q287" s="66"/>
      <c r="R287" s="24"/>
      <c r="S287" s="25"/>
    </row>
    <row r="288" spans="1:19" s="23" customFormat="1" ht="15.75" x14ac:dyDescent="0.25">
      <c r="A288" s="23">
        <v>1376536573</v>
      </c>
      <c r="B288" s="26" t="s">
        <v>1050</v>
      </c>
      <c r="C288" s="23" t="s">
        <v>1646</v>
      </c>
      <c r="D288" s="27">
        <v>4308.33</v>
      </c>
      <c r="E288" s="27">
        <v>316.83999999999997</v>
      </c>
      <c r="F288" s="63">
        <v>0.21099999999999999</v>
      </c>
      <c r="G288" s="64">
        <v>0</v>
      </c>
      <c r="H288" s="27">
        <v>43.785468669367454</v>
      </c>
      <c r="I288" s="78" t="s">
        <v>1224</v>
      </c>
      <c r="J288" s="62">
        <v>0.95650000000000002</v>
      </c>
      <c r="K288" s="24">
        <f t="shared" si="4"/>
        <v>4437.7576450000006</v>
      </c>
      <c r="L288" s="23" t="s">
        <v>1399</v>
      </c>
      <c r="M288" s="23" t="s">
        <v>1400</v>
      </c>
      <c r="N288" s="23" t="s">
        <v>1365</v>
      </c>
      <c r="O288" s="28">
        <v>0</v>
      </c>
      <c r="P288" s="29">
        <v>46296</v>
      </c>
      <c r="Q288" s="66"/>
      <c r="R288" s="24"/>
      <c r="S288" s="25"/>
    </row>
    <row r="289" spans="1:19" s="23" customFormat="1" ht="15.75" x14ac:dyDescent="0.25">
      <c r="A289" s="23">
        <v>1376564302</v>
      </c>
      <c r="B289" s="26" t="s">
        <v>1052</v>
      </c>
      <c r="C289" s="23" t="s">
        <v>1647</v>
      </c>
      <c r="D289" s="27">
        <v>4308.33</v>
      </c>
      <c r="E289" s="27">
        <v>316.83999999999997</v>
      </c>
      <c r="F289" s="63">
        <v>0.316</v>
      </c>
      <c r="G289" s="64">
        <v>8.1975899999999998E-4</v>
      </c>
      <c r="H289" s="27">
        <v>59.150487309840145</v>
      </c>
      <c r="I289" s="78" t="s">
        <v>1222</v>
      </c>
      <c r="J289" s="62">
        <v>1.1556</v>
      </c>
      <c r="K289" s="24">
        <f t="shared" si="4"/>
        <v>5299.6274871731785</v>
      </c>
      <c r="L289" s="23" t="s">
        <v>1943</v>
      </c>
      <c r="M289" s="23" t="s">
        <v>2177</v>
      </c>
      <c r="N289" s="23" t="s">
        <v>1365</v>
      </c>
      <c r="O289" s="28">
        <v>0</v>
      </c>
      <c r="P289" s="29">
        <v>46296</v>
      </c>
      <c r="Q289" s="66"/>
      <c r="R289" s="24"/>
      <c r="S289" s="25"/>
    </row>
    <row r="290" spans="1:19" s="23" customFormat="1" ht="15.75" x14ac:dyDescent="0.25">
      <c r="A290" s="23">
        <v>1376540138</v>
      </c>
      <c r="B290" s="26" t="s">
        <v>1051</v>
      </c>
      <c r="C290" s="23" t="s">
        <v>1358</v>
      </c>
      <c r="D290" s="27">
        <v>4308.33</v>
      </c>
      <c r="E290" s="27">
        <v>316.83999999999997</v>
      </c>
      <c r="F290" s="63">
        <v>0.25700000000000001</v>
      </c>
      <c r="G290" s="64">
        <v>4.4180490000000003E-3</v>
      </c>
      <c r="H290" s="27">
        <v>53.762439648507062</v>
      </c>
      <c r="I290" s="78" t="s">
        <v>1222</v>
      </c>
      <c r="J290" s="62">
        <v>1.1556</v>
      </c>
      <c r="K290" s="24">
        <f t="shared" si="4"/>
        <v>5317.5423157184659</v>
      </c>
      <c r="L290" s="23" t="s">
        <v>1944</v>
      </c>
      <c r="M290" s="23" t="s">
        <v>2178</v>
      </c>
      <c r="N290" s="23" t="s">
        <v>1365</v>
      </c>
      <c r="O290" s="28">
        <v>0</v>
      </c>
      <c r="P290" s="29">
        <v>46296</v>
      </c>
      <c r="Q290" s="66"/>
      <c r="R290" s="24"/>
      <c r="S290" s="25"/>
    </row>
    <row r="291" spans="1:19" s="23" customFormat="1" ht="15.75" x14ac:dyDescent="0.25">
      <c r="A291" s="23">
        <v>1417005760</v>
      </c>
      <c r="B291" s="26" t="s">
        <v>1061</v>
      </c>
      <c r="C291" s="23" t="s">
        <v>1648</v>
      </c>
      <c r="D291" s="27">
        <v>4308.33</v>
      </c>
      <c r="E291" s="27">
        <v>316.83999999999997</v>
      </c>
      <c r="F291" s="63">
        <v>0.41899999999999998</v>
      </c>
      <c r="G291" s="64">
        <v>0</v>
      </c>
      <c r="H291" s="27">
        <v>63.222154031766159</v>
      </c>
      <c r="I291" s="78" t="s">
        <v>1222</v>
      </c>
      <c r="J291" s="62">
        <v>1.1556</v>
      </c>
      <c r="K291" s="24">
        <f t="shared" si="4"/>
        <v>5295.5461479999994</v>
      </c>
      <c r="L291" s="23" t="s">
        <v>1945</v>
      </c>
      <c r="M291" s="23" t="s">
        <v>2179</v>
      </c>
      <c r="N291" s="23" t="s">
        <v>1365</v>
      </c>
      <c r="O291" s="28">
        <v>0</v>
      </c>
      <c r="P291" s="29">
        <v>46296</v>
      </c>
      <c r="Q291" s="66"/>
      <c r="R291" s="24"/>
      <c r="S291" s="25"/>
    </row>
    <row r="292" spans="1:19" s="23" customFormat="1" ht="15.75" x14ac:dyDescent="0.25">
      <c r="A292" s="23">
        <v>1811957681</v>
      </c>
      <c r="B292" s="26" t="s">
        <v>1172</v>
      </c>
      <c r="C292" s="23" t="s">
        <v>1359</v>
      </c>
      <c r="D292" s="27">
        <v>4308.33</v>
      </c>
      <c r="E292" s="27">
        <v>316.83999999999997</v>
      </c>
      <c r="F292" s="63">
        <v>0.23799999999999999</v>
      </c>
      <c r="G292" s="64">
        <v>2.5116169999999998E-3</v>
      </c>
      <c r="H292" s="27">
        <v>51.797423576764523</v>
      </c>
      <c r="I292" s="78" t="s">
        <v>1222</v>
      </c>
      <c r="J292" s="62">
        <v>1.1556</v>
      </c>
      <c r="K292" s="24">
        <f t="shared" si="4"/>
        <v>5308.0507509993213</v>
      </c>
      <c r="L292" s="23" t="s">
        <v>1946</v>
      </c>
      <c r="M292" s="23" t="s">
        <v>2180</v>
      </c>
      <c r="N292" s="23" t="s">
        <v>1365</v>
      </c>
      <c r="O292" s="28">
        <v>0</v>
      </c>
      <c r="P292" s="29">
        <v>46296</v>
      </c>
      <c r="Q292" s="66"/>
      <c r="R292" s="24"/>
      <c r="S292" s="25"/>
    </row>
    <row r="293" spans="1:19" s="23" customFormat="1" ht="15.75" x14ac:dyDescent="0.25">
      <c r="A293" s="23">
        <v>1619914785</v>
      </c>
      <c r="B293" s="26" t="s">
        <v>1124</v>
      </c>
      <c r="C293" s="23" t="s">
        <v>1649</v>
      </c>
      <c r="D293" s="27">
        <v>4308.33</v>
      </c>
      <c r="E293" s="27">
        <v>316.83999999999997</v>
      </c>
      <c r="F293" s="63">
        <v>9.5000000000000001E-2</v>
      </c>
      <c r="G293" s="64">
        <v>0.217391899</v>
      </c>
      <c r="H293" s="27">
        <v>45.392157864308949</v>
      </c>
      <c r="I293" s="78" t="s">
        <v>1219</v>
      </c>
      <c r="J293" s="62">
        <v>0.99980000000000002</v>
      </c>
      <c r="K293" s="24">
        <f t="shared" si="4"/>
        <v>5560.7170550106257</v>
      </c>
      <c r="L293" s="23" t="s">
        <v>1947</v>
      </c>
      <c r="M293" s="23" t="s">
        <v>1304</v>
      </c>
      <c r="N293" s="23" t="s">
        <v>1365</v>
      </c>
      <c r="O293" s="28">
        <v>0</v>
      </c>
      <c r="P293" s="29">
        <v>46296</v>
      </c>
      <c r="Q293" s="66"/>
      <c r="R293" s="24"/>
      <c r="S293" s="25"/>
    </row>
    <row r="294" spans="1:19" s="23" customFormat="1" ht="15.75" x14ac:dyDescent="0.25">
      <c r="A294" s="23">
        <v>1104812684</v>
      </c>
      <c r="B294" s="26" t="s">
        <v>979</v>
      </c>
      <c r="C294" s="23" t="s">
        <v>1650</v>
      </c>
      <c r="D294" s="27">
        <v>4308.33</v>
      </c>
      <c r="E294" s="27">
        <v>316.83999999999997</v>
      </c>
      <c r="F294" s="63">
        <v>0.185</v>
      </c>
      <c r="G294" s="64">
        <v>0.180807893</v>
      </c>
      <c r="H294" s="27">
        <v>47.223372560096536</v>
      </c>
      <c r="I294" s="78" t="s">
        <v>1219</v>
      </c>
      <c r="J294" s="62">
        <v>0.99980000000000002</v>
      </c>
      <c r="K294" s="24">
        <f t="shared" si="4"/>
        <v>5403.1326076347596</v>
      </c>
      <c r="L294" s="23" t="s">
        <v>1948</v>
      </c>
      <c r="M294" s="23" t="s">
        <v>2181</v>
      </c>
      <c r="N294" s="23" t="s">
        <v>1365</v>
      </c>
      <c r="O294" s="28">
        <v>0</v>
      </c>
      <c r="P294" s="29">
        <v>46296</v>
      </c>
      <c r="Q294" s="66"/>
      <c r="R294" s="24"/>
      <c r="S294" s="25"/>
    </row>
    <row r="295" spans="1:19" s="23" customFormat="1" ht="15.75" x14ac:dyDescent="0.25">
      <c r="A295" s="23">
        <v>1629038336</v>
      </c>
      <c r="B295" s="26" t="s">
        <v>1128</v>
      </c>
      <c r="C295" s="23" t="s">
        <v>1651</v>
      </c>
      <c r="D295" s="27">
        <v>4308.33</v>
      </c>
      <c r="E295" s="27">
        <v>316.83999999999997</v>
      </c>
      <c r="F295" s="63">
        <v>0.22700000000000001</v>
      </c>
      <c r="G295" s="64">
        <v>8.2191320000000005E-3</v>
      </c>
      <c r="H295" s="27">
        <v>50.940654338919913</v>
      </c>
      <c r="I295" s="78" t="s">
        <v>1222</v>
      </c>
      <c r="J295" s="62">
        <v>1.1556</v>
      </c>
      <c r="K295" s="24">
        <f t="shared" si="4"/>
        <v>5336.4667910196231</v>
      </c>
      <c r="L295" s="23" t="s">
        <v>1949</v>
      </c>
      <c r="M295" s="23" t="s">
        <v>2182</v>
      </c>
      <c r="N295" s="23" t="s">
        <v>1365</v>
      </c>
      <c r="O295" s="28">
        <v>0</v>
      </c>
      <c r="P295" s="29">
        <v>46296</v>
      </c>
      <c r="Q295" s="66"/>
      <c r="R295" s="24"/>
      <c r="S295" s="25"/>
    </row>
    <row r="296" spans="1:19" s="23" customFormat="1" ht="15.75" x14ac:dyDescent="0.25">
      <c r="A296" s="23">
        <v>1962464016</v>
      </c>
      <c r="B296" s="26" t="s">
        <v>1208</v>
      </c>
      <c r="C296" s="23" t="s">
        <v>1652</v>
      </c>
      <c r="D296" s="27">
        <v>4308.33</v>
      </c>
      <c r="E296" s="27">
        <v>316.83999999999997</v>
      </c>
      <c r="F296" s="63">
        <v>0.189</v>
      </c>
      <c r="G296" s="64">
        <v>1.9154864000000001E-2</v>
      </c>
      <c r="H296" s="27">
        <v>53.797877874992452</v>
      </c>
      <c r="I296" s="78" t="s">
        <v>1222</v>
      </c>
      <c r="J296" s="62">
        <v>1.1556</v>
      </c>
      <c r="K296" s="24">
        <f t="shared" si="4"/>
        <v>5390.912587160904</v>
      </c>
      <c r="L296" s="23" t="s">
        <v>1950</v>
      </c>
      <c r="M296" s="23" t="s">
        <v>1316</v>
      </c>
      <c r="N296" s="23" t="s">
        <v>1365</v>
      </c>
      <c r="O296" s="28">
        <v>0</v>
      </c>
      <c r="P296" s="29">
        <v>46296</v>
      </c>
      <c r="Q296" s="66"/>
      <c r="R296" s="24"/>
      <c r="S296" s="25"/>
    </row>
    <row r="297" spans="1:19" s="23" customFormat="1" ht="15.75" x14ac:dyDescent="0.25">
      <c r="A297" s="23">
        <v>1871534297</v>
      </c>
      <c r="B297" s="26" t="s">
        <v>1187</v>
      </c>
      <c r="C297" s="23" t="s">
        <v>1360</v>
      </c>
      <c r="D297" s="27">
        <v>4308.33</v>
      </c>
      <c r="E297" s="27">
        <v>316.83999999999997</v>
      </c>
      <c r="F297" s="63">
        <v>0.13600000000000001</v>
      </c>
      <c r="G297" s="64">
        <v>0</v>
      </c>
      <c r="H297" s="27">
        <v>45.114027653520715</v>
      </c>
      <c r="I297" s="78" t="s">
        <v>1219</v>
      </c>
      <c r="J297" s="62">
        <v>0.99980000000000002</v>
      </c>
      <c r="K297" s="24">
        <f t="shared" si="4"/>
        <v>4624.3083340000003</v>
      </c>
      <c r="L297" s="23" t="s">
        <v>1951</v>
      </c>
      <c r="M297" s="23" t="s">
        <v>2183</v>
      </c>
      <c r="N297" s="23" t="s">
        <v>1365</v>
      </c>
      <c r="O297" s="28">
        <v>0</v>
      </c>
      <c r="P297" s="29">
        <v>46296</v>
      </c>
      <c r="Q297" s="66"/>
      <c r="R297" s="24"/>
      <c r="S297" s="25"/>
    </row>
    <row r="298" spans="1:19" s="23" customFormat="1" ht="15.75" x14ac:dyDescent="0.25">
      <c r="A298" s="23">
        <v>1831220714</v>
      </c>
      <c r="B298" s="26" t="s">
        <v>1180</v>
      </c>
      <c r="C298" s="23" t="s">
        <v>1361</v>
      </c>
      <c r="D298" s="27">
        <v>4308.33</v>
      </c>
      <c r="E298" s="27">
        <v>316.83999999999997</v>
      </c>
      <c r="F298" s="63">
        <v>0.35</v>
      </c>
      <c r="G298" s="64">
        <v>7.8417637999999998E-2</v>
      </c>
      <c r="H298" s="27">
        <v>60.317434615004792</v>
      </c>
      <c r="I298" s="78" t="s">
        <v>1222</v>
      </c>
      <c r="J298" s="62">
        <v>1.1556</v>
      </c>
      <c r="K298" s="24">
        <f t="shared" si="4"/>
        <v>5685.9645244222384</v>
      </c>
      <c r="L298" s="23" t="s">
        <v>1952</v>
      </c>
      <c r="M298" s="23" t="s">
        <v>2184</v>
      </c>
      <c r="N298" s="23" t="s">
        <v>1365</v>
      </c>
      <c r="O298" s="28">
        <v>0</v>
      </c>
      <c r="P298" s="29">
        <v>46296</v>
      </c>
      <c r="Q298" s="66"/>
      <c r="R298" s="24"/>
      <c r="S298" s="25"/>
    </row>
    <row r="299" spans="1:19" s="23" customFormat="1" ht="15.75" x14ac:dyDescent="0.25">
      <c r="A299" s="23">
        <v>1437119310</v>
      </c>
      <c r="B299" s="26" t="s">
        <v>1071</v>
      </c>
      <c r="C299" s="23" t="s">
        <v>1354</v>
      </c>
      <c r="D299" s="27">
        <v>4308.33</v>
      </c>
      <c r="E299" s="27">
        <v>316.83999999999997</v>
      </c>
      <c r="F299" s="63">
        <v>0.255</v>
      </c>
      <c r="G299" s="64">
        <v>0</v>
      </c>
      <c r="H299" s="27">
        <v>52.472720903982413</v>
      </c>
      <c r="I299" s="78" t="s">
        <v>1222</v>
      </c>
      <c r="J299" s="62">
        <v>1.1556</v>
      </c>
      <c r="K299" s="24">
        <f t="shared" si="4"/>
        <v>5295.5461479999994</v>
      </c>
      <c r="L299" s="23" t="s">
        <v>1953</v>
      </c>
      <c r="M299" s="23" t="s">
        <v>2185</v>
      </c>
      <c r="N299" s="23" t="s">
        <v>1365</v>
      </c>
      <c r="O299" s="28">
        <v>0</v>
      </c>
      <c r="P299" s="29">
        <v>46296</v>
      </c>
      <c r="Q299" s="66"/>
      <c r="R299" s="24"/>
      <c r="S299" s="25"/>
    </row>
    <row r="300" spans="1:19" s="23" customFormat="1" ht="15.75" x14ac:dyDescent="0.25">
      <c r="A300" s="23">
        <v>1619938149</v>
      </c>
      <c r="B300" s="26" t="s">
        <v>1071</v>
      </c>
      <c r="C300" s="23" t="s">
        <v>1653</v>
      </c>
      <c r="D300" s="27">
        <v>4308.33</v>
      </c>
      <c r="E300" s="27">
        <v>316.83999999999997</v>
      </c>
      <c r="F300" s="63">
        <v>0.255</v>
      </c>
      <c r="G300" s="64">
        <v>0</v>
      </c>
      <c r="H300" s="27">
        <v>52.472720903982413</v>
      </c>
      <c r="I300" s="78" t="s">
        <v>1222</v>
      </c>
      <c r="J300" s="62">
        <v>1.1556</v>
      </c>
      <c r="K300" s="24">
        <f t="shared" si="4"/>
        <v>5295.5461479999994</v>
      </c>
      <c r="L300" s="23" t="s">
        <v>1953</v>
      </c>
      <c r="M300" s="23" t="s">
        <v>2185</v>
      </c>
      <c r="N300" s="23" t="s">
        <v>1365</v>
      </c>
      <c r="O300" s="28">
        <v>0</v>
      </c>
      <c r="P300" s="29">
        <v>46296</v>
      </c>
      <c r="Q300" s="66"/>
      <c r="R300" s="24"/>
      <c r="S300" s="25"/>
    </row>
    <row r="301" spans="1:19" s="23" customFormat="1" ht="15.75" x14ac:dyDescent="0.25">
      <c r="A301" s="23">
        <v>1104899319</v>
      </c>
      <c r="B301" s="26" t="s">
        <v>982</v>
      </c>
      <c r="C301" s="23" t="s">
        <v>1654</v>
      </c>
      <c r="D301" s="27">
        <v>4308.33</v>
      </c>
      <c r="E301" s="27">
        <v>316.83999999999997</v>
      </c>
      <c r="F301" s="63">
        <v>9.8000000000000004E-2</v>
      </c>
      <c r="G301" s="64">
        <v>0</v>
      </c>
      <c r="H301" s="27">
        <v>55.782474406630669</v>
      </c>
      <c r="I301" s="78" t="s">
        <v>1222</v>
      </c>
      <c r="J301" s="62">
        <v>1.1556</v>
      </c>
      <c r="K301" s="24">
        <f t="shared" si="4"/>
        <v>5295.5461479999994</v>
      </c>
      <c r="L301" s="23" t="s">
        <v>1954</v>
      </c>
      <c r="M301" s="23" t="s">
        <v>2186</v>
      </c>
      <c r="N301" s="23" t="s">
        <v>1365</v>
      </c>
      <c r="O301" s="28">
        <v>0</v>
      </c>
      <c r="P301" s="29">
        <v>46296</v>
      </c>
      <c r="Q301" s="66"/>
      <c r="R301" s="24"/>
      <c r="S301" s="25"/>
    </row>
    <row r="302" spans="1:19" s="23" customFormat="1" ht="15.75" x14ac:dyDescent="0.25">
      <c r="A302" s="23">
        <v>1295728491</v>
      </c>
      <c r="B302" s="26" t="s">
        <v>1028</v>
      </c>
      <c r="C302" s="23" t="s">
        <v>1655</v>
      </c>
      <c r="D302" s="27">
        <v>4308.33</v>
      </c>
      <c r="E302" s="27">
        <v>316.83999999999997</v>
      </c>
      <c r="F302" s="63">
        <v>0.251</v>
      </c>
      <c r="G302" s="64">
        <v>0</v>
      </c>
      <c r="H302" s="27">
        <v>41.900427508799012</v>
      </c>
      <c r="I302" s="78" t="s">
        <v>1224</v>
      </c>
      <c r="J302" s="62">
        <v>0.95650000000000002</v>
      </c>
      <c r="K302" s="24">
        <f t="shared" si="4"/>
        <v>4437.7576450000006</v>
      </c>
      <c r="L302" s="23" t="s">
        <v>1955</v>
      </c>
      <c r="M302" s="23" t="s">
        <v>2187</v>
      </c>
      <c r="N302" s="23" t="s">
        <v>1365</v>
      </c>
      <c r="O302" s="28">
        <v>0</v>
      </c>
      <c r="P302" s="29">
        <v>46296</v>
      </c>
      <c r="Q302" s="66"/>
      <c r="R302" s="24"/>
      <c r="S302" s="25"/>
    </row>
    <row r="303" spans="1:19" s="23" customFormat="1" ht="15.75" x14ac:dyDescent="0.25">
      <c r="A303" s="23">
        <v>1336109107</v>
      </c>
      <c r="B303" s="26" t="s">
        <v>1037</v>
      </c>
      <c r="C303" s="23" t="s">
        <v>1362</v>
      </c>
      <c r="D303" s="27">
        <v>4308.33</v>
      </c>
      <c r="E303" s="27">
        <v>316.83999999999997</v>
      </c>
      <c r="F303" s="63">
        <v>0.26500000000000001</v>
      </c>
      <c r="G303" s="64">
        <v>0</v>
      </c>
      <c r="H303" s="27">
        <v>54.555129224567793</v>
      </c>
      <c r="I303" s="78" t="s">
        <v>1222</v>
      </c>
      <c r="J303" s="62">
        <v>1.1556</v>
      </c>
      <c r="K303" s="24">
        <f t="shared" si="4"/>
        <v>5295.5461479999994</v>
      </c>
      <c r="L303" s="23" t="s">
        <v>1956</v>
      </c>
      <c r="M303" s="23" t="s">
        <v>2188</v>
      </c>
      <c r="N303" s="23" t="s">
        <v>1365</v>
      </c>
      <c r="O303" s="28">
        <v>0</v>
      </c>
      <c r="P303" s="29">
        <v>46296</v>
      </c>
      <c r="Q303" s="66"/>
      <c r="R303" s="24"/>
      <c r="S303" s="25"/>
    </row>
    <row r="304" spans="1:19" s="23" customFormat="1" ht="15.75" x14ac:dyDescent="0.25">
      <c r="A304" s="23">
        <v>1336103738</v>
      </c>
      <c r="B304" s="26" t="s">
        <v>1036</v>
      </c>
      <c r="C304" s="23" t="s">
        <v>1656</v>
      </c>
      <c r="D304" s="27">
        <v>4308.33</v>
      </c>
      <c r="E304" s="27">
        <v>316.83999999999997</v>
      </c>
      <c r="F304" s="63">
        <v>0.34100000000000003</v>
      </c>
      <c r="G304" s="64">
        <v>2.8002936999999999E-2</v>
      </c>
      <c r="H304" s="27">
        <v>48.628018922074212</v>
      </c>
      <c r="I304" s="78" t="s">
        <v>1222</v>
      </c>
      <c r="J304" s="62">
        <v>1.1556</v>
      </c>
      <c r="K304" s="24">
        <f t="shared" si="4"/>
        <v>5434.964542603956</v>
      </c>
      <c r="L304" s="23" t="s">
        <v>1957</v>
      </c>
      <c r="M304" s="23" t="s">
        <v>2189</v>
      </c>
      <c r="N304" s="23" t="s">
        <v>1365</v>
      </c>
      <c r="O304" s="28">
        <v>0</v>
      </c>
      <c r="P304" s="29">
        <v>46296</v>
      </c>
      <c r="Q304" s="66"/>
      <c r="R304" s="24"/>
      <c r="S304" s="25"/>
    </row>
    <row r="305" spans="1:19" s="23" customFormat="1" ht="15.75" x14ac:dyDescent="0.25">
      <c r="A305" s="23">
        <v>1760513980</v>
      </c>
      <c r="B305" s="26" t="s">
        <v>1154</v>
      </c>
      <c r="C305" s="23" t="s">
        <v>1363</v>
      </c>
      <c r="D305" s="27">
        <v>4308.33</v>
      </c>
      <c r="E305" s="27">
        <v>316.83999999999997</v>
      </c>
      <c r="F305" s="63">
        <v>0.34200000000000003</v>
      </c>
      <c r="G305" s="64">
        <v>0</v>
      </c>
      <c r="H305" s="27">
        <v>60.217130706558436</v>
      </c>
      <c r="I305" s="78" t="s">
        <v>1222</v>
      </c>
      <c r="J305" s="62">
        <v>1.1556</v>
      </c>
      <c r="K305" s="24">
        <f t="shared" si="4"/>
        <v>5295.5461479999994</v>
      </c>
      <c r="L305" s="23" t="s">
        <v>1958</v>
      </c>
      <c r="M305" s="23" t="s">
        <v>2190</v>
      </c>
      <c r="N305" s="23" t="s">
        <v>1365</v>
      </c>
      <c r="O305" s="28">
        <v>0</v>
      </c>
      <c r="P305" s="29">
        <v>46296</v>
      </c>
      <c r="Q305" s="66"/>
      <c r="R305" s="24"/>
      <c r="S305" s="25"/>
    </row>
    <row r="306" spans="1:19" s="23" customFormat="1" ht="15.75" x14ac:dyDescent="0.25">
      <c r="A306" s="23">
        <v>1053363853</v>
      </c>
      <c r="B306" s="26" t="s">
        <v>963</v>
      </c>
      <c r="C306" s="23" t="s">
        <v>1657</v>
      </c>
      <c r="D306" s="27">
        <v>4308.33</v>
      </c>
      <c r="E306" s="27">
        <v>316.83999999999997</v>
      </c>
      <c r="F306" s="63">
        <v>0.122</v>
      </c>
      <c r="G306" s="64">
        <v>0</v>
      </c>
      <c r="H306" s="27">
        <v>54.63649505615588</v>
      </c>
      <c r="I306" s="78" t="s">
        <v>1222</v>
      </c>
      <c r="J306" s="62">
        <v>1.1556</v>
      </c>
      <c r="K306" s="24">
        <f t="shared" si="4"/>
        <v>5295.5461479999994</v>
      </c>
      <c r="L306" s="23" t="s">
        <v>1959</v>
      </c>
      <c r="M306" s="23" t="s">
        <v>2191</v>
      </c>
      <c r="N306" s="23" t="s">
        <v>1365</v>
      </c>
      <c r="O306" s="28">
        <v>0</v>
      </c>
      <c r="P306" s="29">
        <v>46296</v>
      </c>
      <c r="Q306" s="66"/>
      <c r="R306" s="24"/>
      <c r="S306" s="25"/>
    </row>
    <row r="307" spans="1:19" s="23" customFormat="1" ht="15.75" x14ac:dyDescent="0.25">
      <c r="A307" s="23">
        <v>1275570376</v>
      </c>
      <c r="B307" s="26" t="s">
        <v>1019</v>
      </c>
      <c r="C307" s="23" t="s">
        <v>1658</v>
      </c>
      <c r="D307" s="27">
        <v>4308.33</v>
      </c>
      <c r="E307" s="27">
        <v>316.83999999999997</v>
      </c>
      <c r="F307" s="63">
        <v>0.128</v>
      </c>
      <c r="G307" s="64">
        <v>0.25407895899999999</v>
      </c>
      <c r="H307" s="27">
        <v>45.616282092947678</v>
      </c>
      <c r="I307" s="78" t="s">
        <v>1219</v>
      </c>
      <c r="J307" s="62">
        <v>0.99980000000000002</v>
      </c>
      <c r="K307" s="24">
        <f t="shared" si="4"/>
        <v>5718.7454042281852</v>
      </c>
      <c r="L307" s="23" t="s">
        <v>1960</v>
      </c>
      <c r="M307" s="23" t="s">
        <v>2192</v>
      </c>
      <c r="N307" s="23" t="s">
        <v>1365</v>
      </c>
      <c r="O307" s="28">
        <v>0</v>
      </c>
      <c r="P307" s="29">
        <v>46296</v>
      </c>
      <c r="Q307" s="66"/>
      <c r="R307" s="24"/>
      <c r="S307" s="25"/>
    </row>
    <row r="308" spans="1:19" s="23" customFormat="1" ht="15.75" x14ac:dyDescent="0.25">
      <c r="A308" s="23">
        <v>1184706152</v>
      </c>
      <c r="B308" s="26" t="s">
        <v>999</v>
      </c>
      <c r="C308" s="23" t="s">
        <v>1659</v>
      </c>
      <c r="D308" s="27">
        <v>4308.33</v>
      </c>
      <c r="E308" s="27">
        <v>316.83999999999997</v>
      </c>
      <c r="F308" s="63">
        <v>0.154</v>
      </c>
      <c r="G308" s="64">
        <v>0</v>
      </c>
      <c r="H308" s="27">
        <v>47.531075144792382</v>
      </c>
      <c r="I308" s="78" t="s">
        <v>1221</v>
      </c>
      <c r="J308" s="62">
        <v>1.0061</v>
      </c>
      <c r="K308" s="24">
        <f t="shared" si="4"/>
        <v>4651.4508130000004</v>
      </c>
      <c r="L308" s="23" t="s">
        <v>1961</v>
      </c>
      <c r="M308" s="23" t="s">
        <v>2193</v>
      </c>
      <c r="N308" s="23" t="s">
        <v>1365</v>
      </c>
      <c r="O308" s="28">
        <v>0</v>
      </c>
      <c r="P308" s="29">
        <v>46296</v>
      </c>
      <c r="Q308" s="66"/>
      <c r="R308" s="24"/>
      <c r="S308" s="25"/>
    </row>
    <row r="309" spans="1:19" s="23" customFormat="1" ht="15.75" x14ac:dyDescent="0.25">
      <c r="A309" s="23">
        <v>1598708513</v>
      </c>
      <c r="B309" s="26" t="s">
        <v>1117</v>
      </c>
      <c r="C309" s="23" t="s">
        <v>1364</v>
      </c>
      <c r="D309" s="27">
        <v>4308.33</v>
      </c>
      <c r="E309" s="27">
        <v>316.83999999999997</v>
      </c>
      <c r="F309" s="63">
        <v>5.8000000000000003E-2</v>
      </c>
      <c r="G309" s="64">
        <v>2.1844030000000001E-3</v>
      </c>
      <c r="H309" s="27">
        <v>50.544632892161161</v>
      </c>
      <c r="I309" s="78" t="s">
        <v>1222</v>
      </c>
      <c r="J309" s="62">
        <v>1.1556</v>
      </c>
      <c r="K309" s="24">
        <f t="shared" si="4"/>
        <v>5306.421648645809</v>
      </c>
      <c r="L309" s="23" t="s">
        <v>1962</v>
      </c>
      <c r="M309" s="23" t="s">
        <v>2194</v>
      </c>
      <c r="N309" s="23" t="s">
        <v>1365</v>
      </c>
      <c r="O309" s="28">
        <v>0</v>
      </c>
      <c r="P309" s="29">
        <v>46296</v>
      </c>
      <c r="Q309" s="66"/>
      <c r="R309" s="24"/>
      <c r="S309" s="25"/>
    </row>
    <row r="310" spans="1:19" s="23" customFormat="1" ht="15.75" x14ac:dyDescent="0.25">
      <c r="A310" s="23">
        <v>1548366404</v>
      </c>
      <c r="B310" s="26" t="s">
        <v>1104</v>
      </c>
      <c r="C310" s="23" t="s">
        <v>1660</v>
      </c>
      <c r="D310" s="27">
        <v>4308.33</v>
      </c>
      <c r="E310" s="27">
        <v>316.83999999999997</v>
      </c>
      <c r="F310" s="63">
        <v>0.312</v>
      </c>
      <c r="G310" s="64">
        <v>0</v>
      </c>
      <c r="H310" s="27">
        <v>66.069322235906768</v>
      </c>
      <c r="I310" s="78" t="s">
        <v>1222</v>
      </c>
      <c r="J310" s="62">
        <v>1.1556</v>
      </c>
      <c r="K310" s="24">
        <f t="shared" si="4"/>
        <v>5295.5461479999994</v>
      </c>
      <c r="L310" s="23" t="s">
        <v>1963</v>
      </c>
      <c r="M310" s="23" t="s">
        <v>2195</v>
      </c>
      <c r="N310" s="23" t="s">
        <v>1365</v>
      </c>
      <c r="O310" s="28">
        <v>0</v>
      </c>
      <c r="P310" s="29">
        <v>46296</v>
      </c>
      <c r="Q310" s="66"/>
      <c r="R310" s="24"/>
      <c r="S310" s="25"/>
    </row>
    <row r="311" spans="1:19" s="23" customFormat="1" ht="15.75" x14ac:dyDescent="0.25">
      <c r="A311" s="23">
        <v>1205882396</v>
      </c>
      <c r="B311" s="26" t="s">
        <v>1006</v>
      </c>
      <c r="C311" s="23" t="s">
        <v>1661</v>
      </c>
      <c r="D311" s="27">
        <v>4308.33</v>
      </c>
      <c r="E311" s="27">
        <v>316.83999999999997</v>
      </c>
      <c r="F311" s="63">
        <v>0.18099999999999999</v>
      </c>
      <c r="G311" s="64">
        <v>0</v>
      </c>
      <c r="H311" s="27">
        <v>46.626800122561534</v>
      </c>
      <c r="I311" s="78" t="s">
        <v>1219</v>
      </c>
      <c r="J311" s="62">
        <v>0.99980000000000002</v>
      </c>
      <c r="K311" s="24">
        <f t="shared" si="4"/>
        <v>4624.3083340000003</v>
      </c>
      <c r="L311" s="23" t="s">
        <v>1964</v>
      </c>
      <c r="M311" s="23" t="s">
        <v>2196</v>
      </c>
      <c r="N311" s="23" t="s">
        <v>1365</v>
      </c>
      <c r="O311" s="28">
        <v>0</v>
      </c>
      <c r="P311" s="29">
        <v>46296</v>
      </c>
      <c r="Q311" s="66"/>
      <c r="R311" s="24"/>
      <c r="S311" s="25"/>
    </row>
    <row r="312" spans="1:19" s="23" customFormat="1" ht="15.75" x14ac:dyDescent="0.25">
      <c r="A312" s="23">
        <v>1427040328</v>
      </c>
      <c r="B312" s="26" t="s">
        <v>1066</v>
      </c>
      <c r="C312" s="23" t="s">
        <v>1662</v>
      </c>
      <c r="D312" s="27">
        <v>4308.33</v>
      </c>
      <c r="E312" s="27">
        <v>316.83999999999997</v>
      </c>
      <c r="F312" s="63">
        <v>0.23799999999999999</v>
      </c>
      <c r="G312" s="64">
        <v>0</v>
      </c>
      <c r="H312" s="27">
        <v>41.250340819401593</v>
      </c>
      <c r="I312" s="78" t="s">
        <v>1224</v>
      </c>
      <c r="J312" s="62">
        <v>0.95650000000000002</v>
      </c>
      <c r="K312" s="24">
        <f t="shared" si="4"/>
        <v>4437.7576450000006</v>
      </c>
      <c r="L312" s="23" t="s">
        <v>1965</v>
      </c>
      <c r="M312" s="23" t="s">
        <v>1396</v>
      </c>
      <c r="N312" s="23" t="s">
        <v>1365</v>
      </c>
      <c r="O312" s="28">
        <v>0</v>
      </c>
      <c r="P312" s="29">
        <v>46296</v>
      </c>
      <c r="Q312" s="66"/>
      <c r="R312" s="24"/>
      <c r="S312" s="25"/>
    </row>
    <row r="313" spans="1:19" s="23" customFormat="1" ht="15.75" x14ac:dyDescent="0.25">
      <c r="A313" s="23">
        <v>1194762294</v>
      </c>
      <c r="B313" s="26" t="s">
        <v>1002</v>
      </c>
      <c r="C313" s="23" t="s">
        <v>1663</v>
      </c>
      <c r="D313" s="27">
        <v>4308.33</v>
      </c>
      <c r="E313" s="27">
        <v>316.83999999999997</v>
      </c>
      <c r="F313" s="63">
        <v>6.0999999999999999E-2</v>
      </c>
      <c r="G313" s="64">
        <v>0</v>
      </c>
      <c r="H313" s="27">
        <v>51.775697593228259</v>
      </c>
      <c r="I313" s="78" t="s">
        <v>1222</v>
      </c>
      <c r="J313" s="62">
        <v>1.1556</v>
      </c>
      <c r="K313" s="24">
        <f t="shared" si="4"/>
        <v>5295.5461479999994</v>
      </c>
      <c r="L313" s="23" t="s">
        <v>1966</v>
      </c>
      <c r="M313" s="23" t="s">
        <v>2197</v>
      </c>
      <c r="N313" s="23" t="s">
        <v>1365</v>
      </c>
      <c r="O313" s="28">
        <v>0</v>
      </c>
      <c r="P313" s="29">
        <v>46296</v>
      </c>
      <c r="Q313" s="66"/>
      <c r="R313" s="24"/>
      <c r="S313" s="25"/>
    </row>
    <row r="314" spans="1:19" s="23" customFormat="1" ht="15.75" x14ac:dyDescent="0.25">
      <c r="A314" s="23">
        <v>1528028396</v>
      </c>
      <c r="B314" s="26" t="s">
        <v>1095</v>
      </c>
      <c r="C314" s="23" t="s">
        <v>1366</v>
      </c>
      <c r="D314" s="27">
        <v>4308.33</v>
      </c>
      <c r="E314" s="27">
        <v>316.83999999999997</v>
      </c>
      <c r="F314" s="63">
        <v>0.245</v>
      </c>
      <c r="G314" s="64">
        <v>4.0915120000000003E-3</v>
      </c>
      <c r="H314" s="27">
        <v>54.135169135578693</v>
      </c>
      <c r="I314" s="78" t="s">
        <v>1222</v>
      </c>
      <c r="J314" s="62">
        <v>1.1556</v>
      </c>
      <c r="K314" s="24">
        <f t="shared" si="4"/>
        <v>5315.9165839490161</v>
      </c>
      <c r="L314" s="23" t="s">
        <v>1967</v>
      </c>
      <c r="M314" s="23" t="s">
        <v>2182</v>
      </c>
      <c r="N314" s="23" t="s">
        <v>1365</v>
      </c>
      <c r="O314" s="28">
        <v>0</v>
      </c>
      <c r="P314" s="29">
        <v>46296</v>
      </c>
      <c r="Q314" s="66"/>
      <c r="R314" s="24"/>
      <c r="S314" s="25"/>
    </row>
    <row r="315" spans="1:19" s="23" customFormat="1" ht="15.75" x14ac:dyDescent="0.25">
      <c r="A315" s="23">
        <v>1922139120</v>
      </c>
      <c r="B315" s="26" t="s">
        <v>1201</v>
      </c>
      <c r="C315" s="23" t="s">
        <v>1367</v>
      </c>
      <c r="D315" s="27">
        <v>4308.33</v>
      </c>
      <c r="E315" s="27">
        <v>316.83999999999997</v>
      </c>
      <c r="F315" s="63">
        <v>0.35399999999999998</v>
      </c>
      <c r="G315" s="64">
        <v>7.1049999999999998E-4</v>
      </c>
      <c r="H315" s="27">
        <v>61.969435864193244</v>
      </c>
      <c r="I315" s="78" t="s">
        <v>1222</v>
      </c>
      <c r="J315" s="62">
        <v>1.1556</v>
      </c>
      <c r="K315" s="24">
        <f t="shared" si="4"/>
        <v>5299.0835187181538</v>
      </c>
      <c r="L315" s="23" t="s">
        <v>1968</v>
      </c>
      <c r="M315" s="23" t="s">
        <v>2176</v>
      </c>
      <c r="N315" s="23" t="s">
        <v>1365</v>
      </c>
      <c r="O315" s="28">
        <v>0</v>
      </c>
      <c r="P315" s="29">
        <v>46296</v>
      </c>
      <c r="Q315" s="66"/>
      <c r="R315" s="24"/>
      <c r="S315" s="25"/>
    </row>
    <row r="316" spans="1:19" s="23" customFormat="1" ht="15.75" x14ac:dyDescent="0.25">
      <c r="A316" s="23">
        <v>1538100029</v>
      </c>
      <c r="B316" s="26" t="s">
        <v>1097</v>
      </c>
      <c r="C316" s="23" t="s">
        <v>1664</v>
      </c>
      <c r="D316" s="27">
        <v>4308.33</v>
      </c>
      <c r="E316" s="27">
        <v>316.83999999999997</v>
      </c>
      <c r="F316" s="63">
        <v>0.16200000000000001</v>
      </c>
      <c r="G316" s="64">
        <v>1.09343E-4</v>
      </c>
      <c r="H316" s="27">
        <v>47.709357142641977</v>
      </c>
      <c r="I316" s="78" t="s">
        <v>1221</v>
      </c>
      <c r="J316" s="62">
        <v>1.0061</v>
      </c>
      <c r="K316" s="24">
        <f t="shared" si="4"/>
        <v>4651.9247723501257</v>
      </c>
      <c r="L316" s="23" t="s">
        <v>1969</v>
      </c>
      <c r="M316" s="23" t="s">
        <v>2198</v>
      </c>
      <c r="N316" s="23" t="s">
        <v>1365</v>
      </c>
      <c r="O316" s="28">
        <v>0</v>
      </c>
      <c r="P316" s="29">
        <v>46296</v>
      </c>
      <c r="Q316" s="66"/>
      <c r="R316" s="24"/>
      <c r="S316" s="25"/>
    </row>
    <row r="317" spans="1:19" s="23" customFormat="1" ht="15.75" x14ac:dyDescent="0.25">
      <c r="A317" s="23">
        <v>1447212592</v>
      </c>
      <c r="B317" s="26" t="s">
        <v>1075</v>
      </c>
      <c r="C317" s="23" t="s">
        <v>1665</v>
      </c>
      <c r="D317" s="27">
        <v>4308.33</v>
      </c>
      <c r="E317" s="27">
        <v>316.83999999999997</v>
      </c>
      <c r="F317" s="63">
        <v>0.188</v>
      </c>
      <c r="G317" s="64">
        <v>6.3866324000000002E-2</v>
      </c>
      <c r="H317" s="27">
        <v>52.883101718957533</v>
      </c>
      <c r="I317" s="78" t="s">
        <v>1222</v>
      </c>
      <c r="J317" s="62">
        <v>1.1556</v>
      </c>
      <c r="K317" s="24">
        <f t="shared" si="4"/>
        <v>5613.5178079489597</v>
      </c>
      <c r="L317" s="23" t="s">
        <v>1970</v>
      </c>
      <c r="M317" s="23" t="s">
        <v>2199</v>
      </c>
      <c r="N317" s="23" t="s">
        <v>1365</v>
      </c>
      <c r="O317" s="28">
        <v>0</v>
      </c>
      <c r="P317" s="29">
        <v>46296</v>
      </c>
      <c r="Q317" s="66"/>
      <c r="R317" s="24"/>
      <c r="S317" s="25"/>
    </row>
    <row r="318" spans="1:19" s="23" customFormat="1" ht="15.75" x14ac:dyDescent="0.25">
      <c r="A318" s="23">
        <v>1043343304</v>
      </c>
      <c r="B318" s="26" t="s">
        <v>955</v>
      </c>
      <c r="C318" s="23" t="s">
        <v>1368</v>
      </c>
      <c r="D318" s="27">
        <v>4308.33</v>
      </c>
      <c r="E318" s="27">
        <v>316.83999999999997</v>
      </c>
      <c r="F318" s="63">
        <v>0.374</v>
      </c>
      <c r="G318" s="64">
        <v>0</v>
      </c>
      <c r="H318" s="27">
        <v>54.037708618047844</v>
      </c>
      <c r="I318" s="78" t="s">
        <v>1222</v>
      </c>
      <c r="J318" s="62">
        <v>1.1556</v>
      </c>
      <c r="K318" s="24">
        <f t="shared" si="4"/>
        <v>5295.5461479999994</v>
      </c>
      <c r="L318" s="23" t="s">
        <v>1971</v>
      </c>
      <c r="M318" s="23" t="s">
        <v>2200</v>
      </c>
      <c r="N318" s="23" t="s">
        <v>1365</v>
      </c>
      <c r="O318" s="28">
        <v>0</v>
      </c>
      <c r="P318" s="29">
        <v>46296</v>
      </c>
      <c r="Q318" s="66"/>
      <c r="R318" s="24"/>
      <c r="S318" s="25"/>
    </row>
    <row r="319" spans="1:19" s="23" customFormat="1" ht="15.75" x14ac:dyDescent="0.25">
      <c r="A319" s="23">
        <v>1376876664</v>
      </c>
      <c r="B319" s="26" t="s">
        <v>1054</v>
      </c>
      <c r="C319" s="23" t="s">
        <v>1369</v>
      </c>
      <c r="D319" s="27">
        <v>4308.33</v>
      </c>
      <c r="E319" s="27">
        <v>316.83999999999997</v>
      </c>
      <c r="F319" s="63">
        <v>0.123</v>
      </c>
      <c r="G319" s="64">
        <v>0</v>
      </c>
      <c r="H319" s="27">
        <v>50.824147555447041</v>
      </c>
      <c r="I319" s="78" t="s">
        <v>1222</v>
      </c>
      <c r="J319" s="62">
        <v>1.1556</v>
      </c>
      <c r="K319" s="24">
        <f t="shared" si="4"/>
        <v>5295.5461479999994</v>
      </c>
      <c r="L319" s="23" t="s">
        <v>1972</v>
      </c>
      <c r="M319" s="23" t="s">
        <v>2173</v>
      </c>
      <c r="N319" s="23" t="s">
        <v>1365</v>
      </c>
      <c r="O319" s="28">
        <v>0</v>
      </c>
      <c r="P319" s="29">
        <v>46296</v>
      </c>
      <c r="Q319" s="66"/>
      <c r="R319" s="24"/>
      <c r="S319" s="25"/>
    </row>
    <row r="320" spans="1:19" s="23" customFormat="1" ht="15.75" x14ac:dyDescent="0.25">
      <c r="A320" s="23">
        <v>1972904738</v>
      </c>
      <c r="B320" s="26" t="s">
        <v>1214</v>
      </c>
      <c r="C320" s="23" t="s">
        <v>1370</v>
      </c>
      <c r="D320" s="27">
        <v>4308.33</v>
      </c>
      <c r="E320" s="27">
        <v>316.83999999999997</v>
      </c>
      <c r="F320" s="63">
        <v>0.14899999999999999</v>
      </c>
      <c r="G320" s="64">
        <v>0</v>
      </c>
      <c r="H320" s="27">
        <v>60.304596565339658</v>
      </c>
      <c r="I320" s="78" t="s">
        <v>1222</v>
      </c>
      <c r="J320" s="62">
        <v>1.1556</v>
      </c>
      <c r="K320" s="24">
        <f t="shared" si="4"/>
        <v>5295.5461479999994</v>
      </c>
      <c r="L320" s="23" t="s">
        <v>1973</v>
      </c>
      <c r="M320" s="23" t="s">
        <v>2201</v>
      </c>
      <c r="N320" s="23" t="s">
        <v>1365</v>
      </c>
      <c r="O320" s="28">
        <v>0</v>
      </c>
      <c r="P320" s="29">
        <v>46296</v>
      </c>
      <c r="Q320" s="66"/>
      <c r="R320" s="24"/>
      <c r="S320" s="25"/>
    </row>
    <row r="321" spans="1:19" s="23" customFormat="1" ht="15.75" x14ac:dyDescent="0.25">
      <c r="A321" s="23">
        <v>1912919481</v>
      </c>
      <c r="B321" s="26" t="s">
        <v>1462</v>
      </c>
      <c r="C321" s="23" t="s">
        <v>1666</v>
      </c>
      <c r="D321" s="27">
        <v>4308.33</v>
      </c>
      <c r="E321" s="27">
        <v>316.83999999999997</v>
      </c>
      <c r="F321" s="63">
        <v>0.249</v>
      </c>
      <c r="G321" s="64">
        <v>0</v>
      </c>
      <c r="H321" s="27">
        <v>0</v>
      </c>
      <c r="I321" s="78">
        <v>2</v>
      </c>
      <c r="J321" s="62">
        <v>0.99980000000000002</v>
      </c>
      <c r="K321" s="24">
        <f t="shared" si="4"/>
        <v>4624.3083340000003</v>
      </c>
      <c r="L321" s="23" t="s">
        <v>1974</v>
      </c>
      <c r="M321" s="23" t="s">
        <v>2180</v>
      </c>
      <c r="N321" s="23" t="s">
        <v>1365</v>
      </c>
      <c r="O321" s="28">
        <v>0</v>
      </c>
      <c r="P321" s="29">
        <v>46296</v>
      </c>
      <c r="Q321" s="66"/>
      <c r="R321" s="24"/>
      <c r="S321" s="25"/>
    </row>
    <row r="322" spans="1:19" s="23" customFormat="1" ht="15.75" x14ac:dyDescent="0.25">
      <c r="A322" s="23">
        <v>1558333682</v>
      </c>
      <c r="B322" s="26" t="s">
        <v>1106</v>
      </c>
      <c r="C322" s="23" t="s">
        <v>1667</v>
      </c>
      <c r="D322" s="27">
        <v>4308.33</v>
      </c>
      <c r="E322" s="27">
        <v>316.83999999999997</v>
      </c>
      <c r="F322" s="63">
        <v>0.27300000000000002</v>
      </c>
      <c r="G322" s="64">
        <v>0</v>
      </c>
      <c r="H322" s="27">
        <v>70.021895475093629</v>
      </c>
      <c r="I322" s="78" t="s">
        <v>1222</v>
      </c>
      <c r="J322" s="62">
        <v>1.1556</v>
      </c>
      <c r="K322" s="24">
        <f t="shared" ref="K322:K330" si="5">((D322*(1+G322)*$J322)+E322)</f>
        <v>5295.5461479999994</v>
      </c>
      <c r="L322" s="23" t="s">
        <v>1975</v>
      </c>
      <c r="M322" s="23" t="s">
        <v>2202</v>
      </c>
      <c r="N322" s="23" t="s">
        <v>1447</v>
      </c>
      <c r="O322" s="28">
        <v>0</v>
      </c>
      <c r="P322" s="29">
        <v>46296</v>
      </c>
      <c r="Q322" s="66"/>
      <c r="R322" s="24"/>
      <c r="S322" s="25"/>
    </row>
    <row r="323" spans="1:19" s="23" customFormat="1" ht="15.75" x14ac:dyDescent="0.25">
      <c r="A323" s="23">
        <v>1285621839</v>
      </c>
      <c r="B323" s="26" t="s">
        <v>1021</v>
      </c>
      <c r="C323" s="23" t="s">
        <v>1371</v>
      </c>
      <c r="D323" s="27">
        <v>4308.33</v>
      </c>
      <c r="E323" s="27">
        <v>316.83999999999997</v>
      </c>
      <c r="F323" s="63">
        <v>0.28399999999999997</v>
      </c>
      <c r="G323" s="64">
        <v>1.4699159E-2</v>
      </c>
      <c r="H323" s="27">
        <v>53.368368907803841</v>
      </c>
      <c r="I323" s="78" t="s">
        <v>1222</v>
      </c>
      <c r="J323" s="62">
        <v>1.1556</v>
      </c>
      <c r="K323" s="24">
        <f t="shared" si="5"/>
        <v>5368.7289412837299</v>
      </c>
      <c r="L323" s="23" t="s">
        <v>1976</v>
      </c>
      <c r="M323" s="23" t="s">
        <v>2203</v>
      </c>
      <c r="N323" s="23" t="s">
        <v>1448</v>
      </c>
      <c r="O323" s="28">
        <v>0</v>
      </c>
      <c r="P323" s="29">
        <v>46296</v>
      </c>
      <c r="Q323" s="66"/>
      <c r="R323" s="24"/>
      <c r="S323" s="25"/>
    </row>
    <row r="324" spans="1:19" s="23" customFormat="1" ht="15.75" x14ac:dyDescent="0.25">
      <c r="A324" s="23">
        <v>1427472463</v>
      </c>
      <c r="B324" s="26" t="s">
        <v>1240</v>
      </c>
      <c r="C324" s="23" t="s">
        <v>1670</v>
      </c>
      <c r="D324" s="27">
        <v>4308.33</v>
      </c>
      <c r="E324" s="27">
        <v>316.83999999999997</v>
      </c>
      <c r="F324" s="63">
        <v>7.8E-2</v>
      </c>
      <c r="G324" s="64">
        <v>0</v>
      </c>
      <c r="H324" s="27">
        <v>48.313517729939463</v>
      </c>
      <c r="I324" s="78" t="s">
        <v>1222</v>
      </c>
      <c r="J324" s="62">
        <v>1.1556</v>
      </c>
      <c r="K324" s="24">
        <f t="shared" si="5"/>
        <v>5295.5461479999994</v>
      </c>
      <c r="L324" s="23" t="s">
        <v>2208</v>
      </c>
      <c r="M324" s="23" t="s">
        <v>2204</v>
      </c>
      <c r="N324" s="23" t="s">
        <v>1352</v>
      </c>
      <c r="O324" s="28">
        <v>0</v>
      </c>
      <c r="P324" s="29">
        <v>46296</v>
      </c>
      <c r="Q324" s="66"/>
      <c r="R324" s="24"/>
      <c r="S324" s="25"/>
    </row>
    <row r="325" spans="1:19" ht="15.75" x14ac:dyDescent="0.25">
      <c r="A325" s="23">
        <v>1518042175</v>
      </c>
      <c r="B325" s="26" t="s">
        <v>1236</v>
      </c>
      <c r="C325" s="23" t="s">
        <v>1391</v>
      </c>
      <c r="D325" s="27">
        <v>4308.33</v>
      </c>
      <c r="E325" s="27">
        <v>316.83999999999997</v>
      </c>
      <c r="F325" s="63">
        <v>0.38800000000000001</v>
      </c>
      <c r="G325" s="64">
        <v>0</v>
      </c>
      <c r="H325" s="27">
        <v>56.025784556853907</v>
      </c>
      <c r="I325" s="78" t="s">
        <v>1222</v>
      </c>
      <c r="J325" s="62">
        <v>1.1556</v>
      </c>
      <c r="K325" s="24">
        <f t="shared" si="5"/>
        <v>5295.5461479999994</v>
      </c>
      <c r="L325" s="23" t="s">
        <v>1861</v>
      </c>
      <c r="M325" s="23" t="s">
        <v>1331</v>
      </c>
      <c r="N325" s="23" t="s">
        <v>1320</v>
      </c>
      <c r="O325" s="28">
        <v>0</v>
      </c>
      <c r="P325" s="29">
        <v>46296</v>
      </c>
    </row>
    <row r="326" spans="1:19" ht="15.75" x14ac:dyDescent="0.25">
      <c r="A326" s="23">
        <v>1710970918</v>
      </c>
      <c r="B326" s="26" t="s">
        <v>1239</v>
      </c>
      <c r="C326" s="23" t="s">
        <v>1668</v>
      </c>
      <c r="D326" s="27">
        <v>4308.33</v>
      </c>
      <c r="E326" s="27">
        <v>316.83999999999997</v>
      </c>
      <c r="F326" s="63">
        <v>0.23499999999999999</v>
      </c>
      <c r="G326" s="64">
        <v>0</v>
      </c>
      <c r="H326" s="27">
        <v>44.387946966544227</v>
      </c>
      <c r="I326" s="78" t="s">
        <v>1219</v>
      </c>
      <c r="J326" s="62">
        <v>0.99980000000000002</v>
      </c>
      <c r="K326" s="24">
        <f t="shared" si="5"/>
        <v>4624.3083340000003</v>
      </c>
      <c r="L326" s="23" t="s">
        <v>1397</v>
      </c>
      <c r="M326" s="23" t="s">
        <v>1398</v>
      </c>
      <c r="N326" s="23" t="s">
        <v>1365</v>
      </c>
      <c r="O326" s="28">
        <v>0</v>
      </c>
      <c r="P326" s="29">
        <v>46296</v>
      </c>
    </row>
    <row r="327" spans="1:19" ht="15.75" x14ac:dyDescent="0.25">
      <c r="A327" s="23">
        <v>1811213994</v>
      </c>
      <c r="B327" s="26" t="s">
        <v>1234</v>
      </c>
      <c r="C327" s="23" t="s">
        <v>1288</v>
      </c>
      <c r="D327" s="27">
        <v>4308.33</v>
      </c>
      <c r="E327" s="27">
        <v>316.83999999999997</v>
      </c>
      <c r="F327" s="63">
        <v>0.125</v>
      </c>
      <c r="G327" s="64">
        <v>0</v>
      </c>
      <c r="H327" s="27">
        <v>48.793995768207608</v>
      </c>
      <c r="I327" s="78" t="s">
        <v>1222</v>
      </c>
      <c r="J327" s="62">
        <v>1.1556</v>
      </c>
      <c r="K327" s="24">
        <f t="shared" si="5"/>
        <v>5295.5461479999994</v>
      </c>
      <c r="L327" s="23" t="s">
        <v>1977</v>
      </c>
      <c r="M327" s="23" t="s">
        <v>1379</v>
      </c>
      <c r="N327" s="23" t="s">
        <v>1386</v>
      </c>
      <c r="O327" s="28">
        <v>0</v>
      </c>
      <c r="P327" s="29">
        <v>46296</v>
      </c>
    </row>
    <row r="328" spans="1:19" ht="15.75" x14ac:dyDescent="0.25">
      <c r="A328" s="23">
        <v>1023092053</v>
      </c>
      <c r="B328" s="26" t="s">
        <v>1235</v>
      </c>
      <c r="C328" s="23" t="s">
        <v>1402</v>
      </c>
      <c r="D328" s="27">
        <v>4308.33</v>
      </c>
      <c r="E328" s="27">
        <v>316.83999999999997</v>
      </c>
      <c r="F328" s="63">
        <v>0.28199999999999997</v>
      </c>
      <c r="G328" s="64">
        <v>0.35705395400000001</v>
      </c>
      <c r="H328" s="27">
        <v>67.818492807389816</v>
      </c>
      <c r="I328" s="78" t="s">
        <v>1222</v>
      </c>
      <c r="J328" s="62">
        <v>1.1556</v>
      </c>
      <c r="K328" s="24">
        <f t="shared" si="5"/>
        <v>7073.2128639475086</v>
      </c>
      <c r="L328" s="23" t="s">
        <v>1403</v>
      </c>
      <c r="M328" s="23" t="s">
        <v>1404</v>
      </c>
      <c r="N328" s="23" t="s">
        <v>1405</v>
      </c>
      <c r="O328" s="28">
        <v>0</v>
      </c>
      <c r="P328" s="29">
        <v>46296</v>
      </c>
    </row>
    <row r="329" spans="1:19" ht="15.75" x14ac:dyDescent="0.25">
      <c r="A329" s="23">
        <v>1043267727</v>
      </c>
      <c r="B329" s="26" t="s">
        <v>1237</v>
      </c>
      <c r="C329" s="23" t="s">
        <v>1308</v>
      </c>
      <c r="D329" s="27">
        <v>4308.33</v>
      </c>
      <c r="E329" s="27">
        <v>316.83999999999997</v>
      </c>
      <c r="F329" s="63">
        <v>0.312</v>
      </c>
      <c r="G329" s="64">
        <v>0</v>
      </c>
      <c r="H329" s="27">
        <v>47.74306906611087</v>
      </c>
      <c r="I329" s="78" t="s">
        <v>1221</v>
      </c>
      <c r="J329" s="62">
        <v>1.0061</v>
      </c>
      <c r="K329" s="24">
        <f t="shared" si="5"/>
        <v>4651.4508130000004</v>
      </c>
      <c r="L329" s="23" t="s">
        <v>2209</v>
      </c>
      <c r="M329" s="23" t="s">
        <v>2119</v>
      </c>
      <c r="N329" s="23" t="s">
        <v>1395</v>
      </c>
      <c r="O329" s="28">
        <v>0</v>
      </c>
      <c r="P329" s="29">
        <v>46296</v>
      </c>
    </row>
    <row r="330" spans="1:19" ht="15.75" x14ac:dyDescent="0.25">
      <c r="A330" s="23">
        <v>1467129700</v>
      </c>
      <c r="B330" s="26" t="s">
        <v>1238</v>
      </c>
      <c r="C330" s="23" t="s">
        <v>1392</v>
      </c>
      <c r="D330" s="27">
        <v>4308.33</v>
      </c>
      <c r="E330" s="27">
        <v>316.83999999999997</v>
      </c>
      <c r="F330" s="63">
        <v>0.08</v>
      </c>
      <c r="G330" s="64">
        <v>6.5586599999999996E-4</v>
      </c>
      <c r="H330" s="27">
        <v>45.829457251440381</v>
      </c>
      <c r="I330" s="78" t="s">
        <v>1219</v>
      </c>
      <c r="J330" s="62">
        <v>0.99980000000000002</v>
      </c>
      <c r="K330" s="24">
        <f t="shared" si="5"/>
        <v>4627.1334560263476</v>
      </c>
      <c r="L330" s="23" t="s">
        <v>1393</v>
      </c>
      <c r="M330" s="23" t="s">
        <v>1394</v>
      </c>
      <c r="N330" s="23" t="s">
        <v>1352</v>
      </c>
      <c r="O330" s="28">
        <v>0</v>
      </c>
      <c r="P330" s="29">
        <v>46296</v>
      </c>
    </row>
    <row r="331" spans="1:19" s="23" customFormat="1" ht="15.75" x14ac:dyDescent="0.25">
      <c r="A331" s="23">
        <v>1144266024</v>
      </c>
      <c r="B331" s="26" t="s">
        <v>1233</v>
      </c>
      <c r="C331" s="23" t="s">
        <v>2211</v>
      </c>
      <c r="D331" s="27">
        <v>4308.33</v>
      </c>
      <c r="E331" s="27">
        <v>316.83999999999997</v>
      </c>
      <c r="F331" s="63">
        <v>0.19900000000000001</v>
      </c>
      <c r="G331" s="64">
        <v>0.25505461400000001</v>
      </c>
      <c r="H331" s="27">
        <v>53.885768008370526</v>
      </c>
      <c r="I331" s="78" t="s">
        <v>1222</v>
      </c>
      <c r="J331" s="62">
        <v>1.1556</v>
      </c>
      <c r="K331" s="24">
        <f t="shared" ref="K331" si="6">((D331*(1+G331)*$J331)+E331)</f>
        <v>6565.3881227975671</v>
      </c>
      <c r="L331" s="23" t="s">
        <v>2212</v>
      </c>
      <c r="M331" s="23" t="s">
        <v>2031</v>
      </c>
      <c r="N331" s="142" t="s">
        <v>1430</v>
      </c>
      <c r="O331" s="28">
        <v>0</v>
      </c>
      <c r="P331" s="29">
        <v>46296</v>
      </c>
      <c r="Q331" s="66"/>
      <c r="R331" s="24"/>
      <c r="S331" s="25"/>
    </row>
    <row r="332" spans="1:19" ht="15" x14ac:dyDescent="0.25">
      <c r="A332"/>
      <c r="B332"/>
    </row>
    <row r="333" spans="1:19" ht="15" x14ac:dyDescent="0.25">
      <c r="A333"/>
      <c r="B333"/>
    </row>
    <row r="334" spans="1:19" ht="15" x14ac:dyDescent="0.25">
      <c r="A334"/>
      <c r="B334"/>
    </row>
    <row r="335" spans="1:19" ht="15" x14ac:dyDescent="0.25">
      <c r="A335"/>
      <c r="B335"/>
    </row>
    <row r="336" spans="1:19" ht="15.75" x14ac:dyDescent="0.25">
      <c r="A336" s="23"/>
      <c r="B336"/>
    </row>
    <row r="337" spans="1:2" ht="15.75" x14ac:dyDescent="0.25">
      <c r="A337" s="23"/>
      <c r="B337"/>
    </row>
    <row r="338" spans="1:2" ht="15.75" x14ac:dyDescent="0.25">
      <c r="A338" s="23"/>
    </row>
  </sheetData>
  <sheetProtection algorithmName="SHA-512" hashValue="YHAKul6b1+GpZQtQDdWNAPMDKc04j9jiXI6DEICO2s7CG2fc9dagXifn+MnWuBHF+9DzGK3q6AVBjxhYugHGww==" saltValue="TuG/47+C31gogh8SGc3kdw==" spinCount="100000" sheet="1" objects="1" scenarios="1"/>
  <autoFilter ref="A3:S331" xr:uid="{00000000-0009-0000-0000-000001000000}"/>
  <mergeCells count="1">
    <mergeCell ref="A1:P1"/>
  </mergeCells>
  <phoneticPr fontId="24" type="noConversion"/>
  <conditionalFormatting sqref="F4:F331">
    <cfRule type="expression" dxfId="3" priority="4">
      <formula>""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81"/>
  <sheetViews>
    <sheetView workbookViewId="0"/>
  </sheetViews>
  <sheetFormatPr defaultColWidth="18" defaultRowHeight="15" x14ac:dyDescent="0.25"/>
  <cols>
    <col min="1" max="1" width="7.28515625" style="1" customWidth="1"/>
    <col min="2" max="2" width="145" style="1" bestFit="1" customWidth="1"/>
    <col min="3" max="3" width="11.5703125" style="52" customWidth="1"/>
    <col min="4" max="4" width="12.28515625" style="1" customWidth="1"/>
    <col min="5" max="5" width="6.7109375" style="36" bestFit="1" customWidth="1"/>
    <col min="6" max="6" width="18" style="1"/>
    <col min="7" max="7" width="18" style="36"/>
    <col min="9" max="16384" width="18" style="1"/>
  </cols>
  <sheetData>
    <row r="1" spans="1:9" ht="20.25" x14ac:dyDescent="0.3">
      <c r="A1" s="38" t="s">
        <v>1423</v>
      </c>
      <c r="B1" s="39"/>
      <c r="C1" s="40"/>
      <c r="D1" s="37"/>
      <c r="H1" s="1"/>
    </row>
    <row r="2" spans="1:9" s="46" customFormat="1" x14ac:dyDescent="0.25">
      <c r="A2" s="41" t="s">
        <v>39</v>
      </c>
      <c r="B2" s="42"/>
      <c r="C2" s="43"/>
      <c r="D2" s="44"/>
      <c r="E2" s="45"/>
      <c r="G2" s="45"/>
    </row>
    <row r="3" spans="1:9" s="46" customFormat="1" x14ac:dyDescent="0.25">
      <c r="A3" s="41" t="s">
        <v>40</v>
      </c>
      <c r="B3" s="42"/>
      <c r="C3" s="43"/>
      <c r="D3" s="44"/>
      <c r="E3" s="45"/>
      <c r="G3" s="45"/>
    </row>
    <row r="4" spans="1:9" s="46" customFormat="1" x14ac:dyDescent="0.25">
      <c r="A4" s="41" t="s">
        <v>41</v>
      </c>
      <c r="B4" s="42"/>
      <c r="C4" s="43"/>
      <c r="D4" s="44"/>
      <c r="E4" s="45"/>
      <c r="G4" s="45"/>
    </row>
    <row r="5" spans="1:9" s="46" customFormat="1" x14ac:dyDescent="0.25">
      <c r="A5" s="41" t="s">
        <v>1422</v>
      </c>
      <c r="B5" s="42"/>
      <c r="C5" s="43"/>
      <c r="D5" s="44"/>
      <c r="E5" s="45"/>
      <c r="G5" s="45"/>
    </row>
    <row r="6" spans="1:9" s="46" customFormat="1" x14ac:dyDescent="0.25">
      <c r="A6" s="47"/>
      <c r="B6" s="48"/>
      <c r="C6" s="43"/>
      <c r="D6" s="44"/>
      <c r="E6" s="45"/>
      <c r="G6" s="45"/>
    </row>
    <row r="7" spans="1:9" s="46" customFormat="1" ht="29.25" x14ac:dyDescent="0.25">
      <c r="A7" s="131" t="s">
        <v>42</v>
      </c>
      <c r="B7" s="132" t="s">
        <v>43</v>
      </c>
      <c r="C7" s="133" t="s">
        <v>44</v>
      </c>
      <c r="D7" s="134" t="s">
        <v>45</v>
      </c>
      <c r="E7" s="135" t="s">
        <v>46</v>
      </c>
      <c r="G7" s="45"/>
    </row>
    <row r="8" spans="1:9" s="46" customFormat="1" x14ac:dyDescent="0.25">
      <c r="A8" s="136" t="s">
        <v>47</v>
      </c>
      <c r="B8" s="137" t="str">
        <f t="shared" ref="B8:B71" si="0">VLOOKUP($A8, DRG_Tab, 2, FALSE)</f>
        <v>HEART TRANSPLANT OR IMPLANT OF HEART ASSIST SYSTEM WITH MCC</v>
      </c>
      <c r="C8" s="138">
        <f t="shared" ref="C8:C71" si="1">ROUND(VLOOKUP($A8, DRG_Tab, 14, FALSE), 1)</f>
        <v>24.5</v>
      </c>
      <c r="D8" s="139">
        <f t="shared" ref="D8:D71" si="2">VLOOKUP($A8, DRG_Tab, 20, FALSE)</f>
        <v>28.082799999999999</v>
      </c>
      <c r="E8" s="136" t="str">
        <f t="shared" ref="E8:E71" si="3">VLOOKUP(A8, DRG_Tab, 19, FALSE)</f>
        <v>Z</v>
      </c>
      <c r="G8" s="45"/>
    </row>
    <row r="9" spans="1:9" s="46" customFormat="1" x14ac:dyDescent="0.25">
      <c r="A9" s="136" t="s">
        <v>48</v>
      </c>
      <c r="B9" s="137" t="str">
        <f t="shared" si="0"/>
        <v>HEART TRANSPLANT OR IMPLANT OF HEART ASSIST SYSTEM WITHOUT MCC</v>
      </c>
      <c r="C9" s="138">
        <f t="shared" si="1"/>
        <v>9.4</v>
      </c>
      <c r="D9" s="139">
        <f t="shared" si="2"/>
        <v>11.0039</v>
      </c>
      <c r="E9" s="136" t="str">
        <f t="shared" si="3"/>
        <v>Z</v>
      </c>
      <c r="G9" s="45"/>
    </row>
    <row r="10" spans="1:9" s="46" customFormat="1" x14ac:dyDescent="0.25">
      <c r="A10" s="136" t="s">
        <v>49</v>
      </c>
      <c r="B10" s="137" t="str">
        <f t="shared" si="0"/>
        <v>ECMO OR TRACHEOSTOMY WITH MV &gt;96 HOURS OR PRINCIPAL DIAGNOSIS EXCEPT FACE, MOUTH AND NECK WITH MAJOR O.R. PROCEDURES</v>
      </c>
      <c r="C10" s="138">
        <f t="shared" si="1"/>
        <v>24.3</v>
      </c>
      <c r="D10" s="139">
        <f t="shared" si="2"/>
        <v>23.283899999999999</v>
      </c>
      <c r="E10" s="136" t="str">
        <f t="shared" si="3"/>
        <v>A</v>
      </c>
      <c r="G10" s="45" t="s">
        <v>50</v>
      </c>
      <c r="H10" s="46" t="s">
        <v>51</v>
      </c>
      <c r="I10" s="46" t="s">
        <v>50</v>
      </c>
    </row>
    <row r="11" spans="1:9" s="46" customFormat="1" x14ac:dyDescent="0.25">
      <c r="A11" s="136" t="s">
        <v>52</v>
      </c>
      <c r="B11" s="137" t="str">
        <f t="shared" si="0"/>
        <v>TRACHEOSTOMY WITH MV &gt;96 HOURS OR PRINCIPAL DIAGNOSIS EXCEPT FACE, MOUTH AND NECK WITHOUT MAJOR O.R. PROCEDURES</v>
      </c>
      <c r="C11" s="138">
        <f t="shared" si="1"/>
        <v>25.8</v>
      </c>
      <c r="D11" s="139">
        <f t="shared" si="2"/>
        <v>13.311299999999999</v>
      </c>
      <c r="E11" s="136" t="str">
        <f t="shared" si="3"/>
        <v>A</v>
      </c>
      <c r="G11" s="45" t="s">
        <v>53</v>
      </c>
      <c r="H11" s="46" t="s">
        <v>54</v>
      </c>
      <c r="I11" s="46" t="s">
        <v>54</v>
      </c>
    </row>
    <row r="12" spans="1:9" s="46" customFormat="1" x14ac:dyDescent="0.25">
      <c r="A12" s="136" t="s">
        <v>55</v>
      </c>
      <c r="B12" s="137" t="str">
        <f t="shared" si="0"/>
        <v>LIVER TRANSPLANT WITH MCC OR INTESTINAL TRANSPLANT</v>
      </c>
      <c r="C12" s="138">
        <f t="shared" si="1"/>
        <v>13.1</v>
      </c>
      <c r="D12" s="139">
        <f t="shared" si="2"/>
        <v>10.4741</v>
      </c>
      <c r="E12" s="136" t="str">
        <f t="shared" si="3"/>
        <v>Z</v>
      </c>
      <c r="G12" s="45" t="s">
        <v>56</v>
      </c>
    </row>
    <row r="13" spans="1:9" s="46" customFormat="1" x14ac:dyDescent="0.25">
      <c r="A13" s="136" t="s">
        <v>57</v>
      </c>
      <c r="B13" s="137" t="str">
        <f t="shared" si="0"/>
        <v>LIVER TRANSPLANT WITHOUT MCC</v>
      </c>
      <c r="C13" s="138">
        <f t="shared" si="1"/>
        <v>7.1</v>
      </c>
      <c r="D13" s="139">
        <f t="shared" si="2"/>
        <v>4.5754999999999999</v>
      </c>
      <c r="E13" s="136" t="str">
        <f t="shared" si="3"/>
        <v>Z</v>
      </c>
      <c r="G13" s="45"/>
      <c r="H13" s="49">
        <v>45292</v>
      </c>
      <c r="I13" s="49">
        <v>46296</v>
      </c>
    </row>
    <row r="14" spans="1:9" s="46" customFormat="1" x14ac:dyDescent="0.25">
      <c r="A14" s="136" t="s">
        <v>58</v>
      </c>
      <c r="B14" s="137" t="str">
        <f t="shared" si="0"/>
        <v>LUNG TRANSPLANT</v>
      </c>
      <c r="C14" s="138">
        <f t="shared" si="1"/>
        <v>21.1</v>
      </c>
      <c r="D14" s="139">
        <f t="shared" si="2"/>
        <v>14.8704</v>
      </c>
      <c r="E14" s="136" t="str">
        <f t="shared" si="3"/>
        <v>Z</v>
      </c>
      <c r="G14" s="45">
        <v>1</v>
      </c>
      <c r="H14" s="49">
        <v>45293</v>
      </c>
      <c r="I14" s="49">
        <v>46297</v>
      </c>
    </row>
    <row r="15" spans="1:9" s="46" customFormat="1" x14ac:dyDescent="0.25">
      <c r="A15" s="136" t="s">
        <v>59</v>
      </c>
      <c r="B15" s="137" t="str">
        <f t="shared" si="0"/>
        <v>SIMULTANEOUS PANCREAS, ISLET CELL AND KIDNEY TRANSPLANT</v>
      </c>
      <c r="C15" s="138">
        <f t="shared" si="1"/>
        <v>8.1999999999999993</v>
      </c>
      <c r="D15" s="139">
        <f t="shared" si="2"/>
        <v>5.5122</v>
      </c>
      <c r="E15" s="136" t="str">
        <f t="shared" si="3"/>
        <v>Z</v>
      </c>
      <c r="G15" s="50">
        <v>2</v>
      </c>
      <c r="H15" s="49">
        <v>45294</v>
      </c>
      <c r="I15" s="49">
        <v>46298</v>
      </c>
    </row>
    <row r="16" spans="1:9" s="46" customFormat="1" x14ac:dyDescent="0.25">
      <c r="A16" s="136" t="s">
        <v>60</v>
      </c>
      <c r="B16" s="137" t="str">
        <f t="shared" si="0"/>
        <v>PANCREAS OR ISLET CELL TRANSPLANT</v>
      </c>
      <c r="C16" s="138">
        <f t="shared" si="1"/>
        <v>10.4</v>
      </c>
      <c r="D16" s="139">
        <f t="shared" si="2"/>
        <v>7.5227000000000004</v>
      </c>
      <c r="E16" s="136" t="str">
        <f t="shared" si="3"/>
        <v>Z</v>
      </c>
      <c r="G16" s="45">
        <v>3</v>
      </c>
      <c r="H16" s="49">
        <v>45295</v>
      </c>
      <c r="I16" s="49">
        <v>46299</v>
      </c>
    </row>
    <row r="17" spans="1:9" s="46" customFormat="1" x14ac:dyDescent="0.25">
      <c r="A17" s="136" t="s">
        <v>61</v>
      </c>
      <c r="B17" s="137" t="str">
        <f t="shared" si="0"/>
        <v>TRACHEOSTOMY FOR FACE, MOUTH AND NECK DIAGNOSES OR LARYNGECTOMY WITH MCC</v>
      </c>
      <c r="C17" s="138">
        <f t="shared" si="1"/>
        <v>10.7</v>
      </c>
      <c r="D17" s="139">
        <f t="shared" si="2"/>
        <v>8.6157000000000004</v>
      </c>
      <c r="E17" s="136" t="str">
        <f t="shared" si="3"/>
        <v>AO</v>
      </c>
      <c r="G17" s="45">
        <v>4</v>
      </c>
      <c r="H17" s="49">
        <v>45296</v>
      </c>
      <c r="I17" s="49">
        <v>46300</v>
      </c>
    </row>
    <row r="18" spans="1:9" s="46" customFormat="1" x14ac:dyDescent="0.25">
      <c r="A18" s="136" t="s">
        <v>62</v>
      </c>
      <c r="B18" s="137" t="str">
        <f t="shared" si="0"/>
        <v>TRACHEOSTOMY FOR FACE, MOUTH AND NECK DIAGNOSES OR LARYNGECTOMY WITH CC</v>
      </c>
      <c r="C18" s="138">
        <f t="shared" si="1"/>
        <v>8.5</v>
      </c>
      <c r="D18" s="139">
        <f t="shared" si="2"/>
        <v>4.9423000000000004</v>
      </c>
      <c r="E18" s="136" t="str">
        <f t="shared" si="3"/>
        <v>AO</v>
      </c>
      <c r="G18" s="45">
        <v>5</v>
      </c>
      <c r="H18" s="49">
        <v>45297</v>
      </c>
      <c r="I18" s="49">
        <v>46301</v>
      </c>
    </row>
    <row r="19" spans="1:9" s="46" customFormat="1" x14ac:dyDescent="0.25">
      <c r="A19" s="136" t="s">
        <v>63</v>
      </c>
      <c r="B19" s="137" t="str">
        <f t="shared" si="0"/>
        <v>TRACHEOSTOMY FOR FACE, MOUTH AND NECK DIAGNOSES OR LARYNGECTOMY WITHOUT CC/MCC</v>
      </c>
      <c r="C19" s="138">
        <f t="shared" si="1"/>
        <v>6.2</v>
      </c>
      <c r="D19" s="139">
        <f t="shared" si="2"/>
        <v>4.0157999999999996</v>
      </c>
      <c r="E19" s="136" t="str">
        <f t="shared" si="3"/>
        <v>M</v>
      </c>
      <c r="G19" s="45">
        <v>6</v>
      </c>
      <c r="H19" s="49">
        <v>45298</v>
      </c>
      <c r="I19" s="49">
        <v>46302</v>
      </c>
    </row>
    <row r="20" spans="1:9" s="46" customFormat="1" x14ac:dyDescent="0.25">
      <c r="A20" s="136" t="s">
        <v>64</v>
      </c>
      <c r="B20" s="137" t="str">
        <f t="shared" si="0"/>
        <v>ALLOGENEIC BONE MARROW TRANSPLANT</v>
      </c>
      <c r="C20" s="138">
        <f t="shared" si="1"/>
        <v>26</v>
      </c>
      <c r="D20" s="139">
        <f t="shared" si="2"/>
        <v>11.789099999999999</v>
      </c>
      <c r="E20" s="136" t="str">
        <f t="shared" si="3"/>
        <v>Z</v>
      </c>
      <c r="G20" s="45">
        <v>7</v>
      </c>
      <c r="H20" s="49">
        <v>45299</v>
      </c>
      <c r="I20" s="49">
        <v>46303</v>
      </c>
    </row>
    <row r="21" spans="1:9" s="46" customFormat="1" x14ac:dyDescent="0.25">
      <c r="A21" s="136" t="s">
        <v>65</v>
      </c>
      <c r="B21" s="137" t="str">
        <f t="shared" si="0"/>
        <v>AUTOLOGOUS BONE MARROW TRANSPLANT WITH CC/MCC</v>
      </c>
      <c r="C21" s="138">
        <f t="shared" si="1"/>
        <v>15.6</v>
      </c>
      <c r="D21" s="139">
        <f t="shared" si="2"/>
        <v>6.0136000000000003</v>
      </c>
      <c r="E21" s="136" t="str">
        <f t="shared" si="3"/>
        <v>Z</v>
      </c>
      <c r="G21" s="45">
        <v>8</v>
      </c>
      <c r="H21" s="49">
        <v>45300</v>
      </c>
      <c r="I21" s="49">
        <v>46304</v>
      </c>
    </row>
    <row r="22" spans="1:9" s="46" customFormat="1" x14ac:dyDescent="0.25">
      <c r="A22" s="136" t="s">
        <v>66</v>
      </c>
      <c r="B22" s="137" t="str">
        <f t="shared" si="0"/>
        <v>AUTOLOGOUS BONE MARROW TRANSPLANT WITHOUT CC/MCC</v>
      </c>
      <c r="C22" s="138">
        <f t="shared" si="1"/>
        <v>9.5</v>
      </c>
      <c r="D22" s="139">
        <f t="shared" si="2"/>
        <v>4.8891</v>
      </c>
      <c r="E22" s="136" t="str">
        <f t="shared" si="3"/>
        <v>Z</v>
      </c>
      <c r="G22" s="45">
        <v>9</v>
      </c>
      <c r="H22" s="49">
        <v>45301</v>
      </c>
      <c r="I22" s="49">
        <v>46305</v>
      </c>
    </row>
    <row r="23" spans="1:9" s="46" customFormat="1" x14ac:dyDescent="0.25">
      <c r="A23" s="136" t="s">
        <v>67</v>
      </c>
      <c r="B23" s="137" t="str">
        <f t="shared" si="0"/>
        <v>CHIMERIC ANTIGEN RECEPTOR (CAR) T-CELL AND OTHER IMMUNOTHERAPIES</v>
      </c>
      <c r="C23" s="138">
        <f t="shared" si="1"/>
        <v>11.4</v>
      </c>
      <c r="D23" s="139">
        <f t="shared" si="2"/>
        <v>66.392399999999995</v>
      </c>
      <c r="E23" s="136" t="str">
        <f t="shared" si="3"/>
        <v>M</v>
      </c>
      <c r="G23" s="45">
        <v>10</v>
      </c>
      <c r="H23" s="49">
        <v>45302</v>
      </c>
      <c r="I23" s="49">
        <v>46306</v>
      </c>
    </row>
    <row r="24" spans="1:9" s="46" customFormat="1" x14ac:dyDescent="0.25">
      <c r="A24" s="136" t="s">
        <v>68</v>
      </c>
      <c r="B24" s="137" t="str">
        <f t="shared" si="0"/>
        <v>SIMULTANEOUS PANCREAS, ISLET CELL AND KIDNEY TRANSPLANT WITH HEMODIALYSIS</v>
      </c>
      <c r="C24" s="138">
        <f t="shared" si="1"/>
        <v>12.3</v>
      </c>
      <c r="D24" s="139">
        <f t="shared" si="2"/>
        <v>7.5461</v>
      </c>
      <c r="E24" s="136" t="str">
        <f t="shared" si="3"/>
        <v>Z</v>
      </c>
      <c r="G24" s="45">
        <v>11</v>
      </c>
      <c r="H24" s="49">
        <v>45303</v>
      </c>
      <c r="I24" s="49">
        <v>46307</v>
      </c>
    </row>
    <row r="25" spans="1:9" s="46" customFormat="1" x14ac:dyDescent="0.25">
      <c r="A25" s="136" t="s">
        <v>69</v>
      </c>
      <c r="B25" s="137" t="str">
        <f t="shared" si="0"/>
        <v>INTRACRANIAL VASCULAR PROCEDURES WITH PRINCIPAL DIAGNOSIS HEMORRHAGE WITH MCC</v>
      </c>
      <c r="C25" s="138">
        <f t="shared" si="1"/>
        <v>13.6</v>
      </c>
      <c r="D25" s="139">
        <f t="shared" si="2"/>
        <v>10.7948</v>
      </c>
      <c r="E25" s="136" t="str">
        <f t="shared" si="3"/>
        <v>A</v>
      </c>
      <c r="G25" s="45">
        <v>12</v>
      </c>
      <c r="H25" s="49">
        <v>45304</v>
      </c>
      <c r="I25" s="49">
        <v>46308</v>
      </c>
    </row>
    <row r="26" spans="1:9" s="46" customFormat="1" x14ac:dyDescent="0.25">
      <c r="A26" s="136" t="s">
        <v>70</v>
      </c>
      <c r="B26" s="137" t="str">
        <f t="shared" si="0"/>
        <v>INTRACRANIAL VASCULAR PROCEDURES WITH PRINCIPAL DIAGNOSIS HEMORRHAGE WITH CC</v>
      </c>
      <c r="C26" s="138">
        <f t="shared" si="1"/>
        <v>4.8</v>
      </c>
      <c r="D26" s="139">
        <f t="shared" si="2"/>
        <v>8.048</v>
      </c>
      <c r="E26" s="136" t="str">
        <f t="shared" si="3"/>
        <v>M</v>
      </c>
      <c r="G26" s="45">
        <v>13</v>
      </c>
      <c r="H26" s="49">
        <v>45305</v>
      </c>
      <c r="I26" s="49">
        <v>46309</v>
      </c>
    </row>
    <row r="27" spans="1:9" s="46" customFormat="1" x14ac:dyDescent="0.25">
      <c r="A27" s="136" t="s">
        <v>71</v>
      </c>
      <c r="B27" s="137" t="str">
        <f t="shared" si="0"/>
        <v>INTRACRANIAL VASCULAR PROCEDURES WITH PRINCIPAL DIAGNOSIS HEMORRHAGE WITHOUT CC/MCC</v>
      </c>
      <c r="C27" s="138">
        <f t="shared" si="1"/>
        <v>1.6</v>
      </c>
      <c r="D27" s="139">
        <f t="shared" si="2"/>
        <v>4.9313000000000002</v>
      </c>
      <c r="E27" s="136" t="str">
        <f t="shared" si="3"/>
        <v>M</v>
      </c>
      <c r="G27" s="45">
        <v>14</v>
      </c>
      <c r="H27" s="49">
        <v>45306</v>
      </c>
      <c r="I27" s="49">
        <v>46310</v>
      </c>
    </row>
    <row r="28" spans="1:9" s="46" customFormat="1" x14ac:dyDescent="0.25">
      <c r="A28" s="136" t="s">
        <v>72</v>
      </c>
      <c r="B28" s="137" t="str">
        <f t="shared" si="0"/>
        <v>CRANIOTOMY WITH MAJOR DEVICE IMPLANT OR ACUTE COMPLEX CNS PRINCIPAL DIAGNOSIS WITH MCC OR ANTINEOPLASTIC IMPLANT OR EPILEPSY</v>
      </c>
      <c r="C28" s="138">
        <f t="shared" si="1"/>
        <v>7.6</v>
      </c>
      <c r="D28" s="139">
        <f t="shared" si="2"/>
        <v>6.2439</v>
      </c>
      <c r="E28" s="136" t="str">
        <f t="shared" si="3"/>
        <v>A</v>
      </c>
      <c r="G28" s="45">
        <v>15</v>
      </c>
      <c r="H28" s="49">
        <v>45307</v>
      </c>
      <c r="I28" s="49">
        <v>46311</v>
      </c>
    </row>
    <row r="29" spans="1:9" s="46" customFormat="1" x14ac:dyDescent="0.25">
      <c r="A29" s="136" t="s">
        <v>73</v>
      </c>
      <c r="B29" s="137" t="str">
        <f t="shared" si="0"/>
        <v>CRANIOTOMY WITH MAJOR DEVICE IMPLANT OR ACUTE COMPLEX CNS PRINCIPAL DIAGNOSIS WITHOUT MCC</v>
      </c>
      <c r="C29" s="138">
        <f t="shared" si="1"/>
        <v>5.5</v>
      </c>
      <c r="D29" s="139">
        <f t="shared" si="2"/>
        <v>4.5091999999999999</v>
      </c>
      <c r="E29" s="136" t="str">
        <f t="shared" si="3"/>
        <v>A</v>
      </c>
      <c r="G29" s="45">
        <v>16</v>
      </c>
      <c r="H29" s="49">
        <v>45308</v>
      </c>
      <c r="I29" s="49">
        <v>46312</v>
      </c>
    </row>
    <row r="30" spans="1:9" s="46" customFormat="1" x14ac:dyDescent="0.25">
      <c r="A30" s="136" t="s">
        <v>74</v>
      </c>
      <c r="B30" s="137" t="str">
        <f t="shared" si="0"/>
        <v>CRANIOTOMY AND ENDOVASCULAR INTRACRANIAL PROCEDURES WITH MCC</v>
      </c>
      <c r="C30" s="138">
        <f t="shared" si="1"/>
        <v>6.3</v>
      </c>
      <c r="D30" s="139">
        <f t="shared" si="2"/>
        <v>5.5364000000000004</v>
      </c>
      <c r="E30" s="136" t="str">
        <f t="shared" si="3"/>
        <v>A</v>
      </c>
      <c r="G30" s="45">
        <v>17</v>
      </c>
      <c r="H30" s="49">
        <v>45309</v>
      </c>
      <c r="I30" s="49">
        <v>46313</v>
      </c>
    </row>
    <row r="31" spans="1:9" s="46" customFormat="1" x14ac:dyDescent="0.25">
      <c r="A31" s="136" t="s">
        <v>75</v>
      </c>
      <c r="B31" s="137" t="str">
        <f t="shared" si="0"/>
        <v>CRANIOTOMY AND ENDOVASCULAR INTRACRANIAL PROCEDURES WITH CC</v>
      </c>
      <c r="C31" s="138">
        <f t="shared" si="1"/>
        <v>2.8</v>
      </c>
      <c r="D31" s="139">
        <f t="shared" si="2"/>
        <v>3.9689999999999999</v>
      </c>
      <c r="E31" s="136" t="str">
        <f t="shared" si="3"/>
        <v>A</v>
      </c>
      <c r="G31" s="45">
        <v>18</v>
      </c>
      <c r="H31" s="49">
        <v>45310</v>
      </c>
      <c r="I31" s="49">
        <v>46314</v>
      </c>
    </row>
    <row r="32" spans="1:9" s="46" customFormat="1" x14ac:dyDescent="0.25">
      <c r="A32" s="136" t="s">
        <v>76</v>
      </c>
      <c r="B32" s="137" t="str">
        <f t="shared" si="0"/>
        <v>CRANIOTOMY AND ENDOVASCULAR INTRACRANIAL PROCEDURES WITHOUT CC/MCC</v>
      </c>
      <c r="C32" s="138">
        <f t="shared" si="1"/>
        <v>2.1</v>
      </c>
      <c r="D32" s="139">
        <f t="shared" si="2"/>
        <v>3.2235</v>
      </c>
      <c r="E32" s="136" t="str">
        <f t="shared" si="3"/>
        <v>A</v>
      </c>
      <c r="G32" s="45">
        <v>19</v>
      </c>
      <c r="H32" s="49">
        <v>45311</v>
      </c>
      <c r="I32" s="49">
        <v>46315</v>
      </c>
    </row>
    <row r="33" spans="1:9" s="46" customFormat="1" x14ac:dyDescent="0.25">
      <c r="A33" s="136" t="s">
        <v>77</v>
      </c>
      <c r="B33" s="137" t="str">
        <f t="shared" si="0"/>
        <v>SPINAL PROCEDURES WITH MCC</v>
      </c>
      <c r="C33" s="138">
        <f t="shared" si="1"/>
        <v>8.1999999999999993</v>
      </c>
      <c r="D33" s="139">
        <f t="shared" si="2"/>
        <v>4.8517999999999999</v>
      </c>
      <c r="E33" s="136" t="str">
        <f t="shared" si="3"/>
        <v>A</v>
      </c>
      <c r="G33" s="45">
        <v>20</v>
      </c>
      <c r="H33" s="49">
        <v>45312</v>
      </c>
      <c r="I33" s="49">
        <v>46316</v>
      </c>
    </row>
    <row r="34" spans="1:9" s="46" customFormat="1" x14ac:dyDescent="0.25">
      <c r="A34" s="136" t="s">
        <v>78</v>
      </c>
      <c r="B34" s="137" t="str">
        <f t="shared" si="0"/>
        <v>SPINAL PROCEDURES WITH CC OR SPINAL NEUROSTIMULATORS</v>
      </c>
      <c r="C34" s="138">
        <f t="shared" si="1"/>
        <v>3.8</v>
      </c>
      <c r="D34" s="139">
        <f t="shared" si="2"/>
        <v>3.2978000000000001</v>
      </c>
      <c r="E34" s="136" t="str">
        <f t="shared" si="3"/>
        <v>A</v>
      </c>
      <c r="G34" s="45">
        <v>21</v>
      </c>
      <c r="H34" s="49">
        <v>45313</v>
      </c>
      <c r="I34" s="49">
        <v>46317</v>
      </c>
    </row>
    <row r="35" spans="1:9" s="46" customFormat="1" x14ac:dyDescent="0.25">
      <c r="A35" s="136" t="s">
        <v>79</v>
      </c>
      <c r="B35" s="137" t="str">
        <f t="shared" si="0"/>
        <v>SPINAL PROCEDURES WITHOUT CC/MCC</v>
      </c>
      <c r="C35" s="138">
        <f t="shared" si="1"/>
        <v>2.2000000000000002</v>
      </c>
      <c r="D35" s="139">
        <f t="shared" si="2"/>
        <v>1.7355</v>
      </c>
      <c r="E35" s="136" t="str">
        <f t="shared" si="3"/>
        <v>A</v>
      </c>
      <c r="G35" s="45">
        <v>22</v>
      </c>
      <c r="H35" s="49">
        <v>45314</v>
      </c>
      <c r="I35" s="49">
        <v>46318</v>
      </c>
    </row>
    <row r="36" spans="1:9" s="46" customFormat="1" x14ac:dyDescent="0.25">
      <c r="A36" s="136" t="s">
        <v>80</v>
      </c>
      <c r="B36" s="137" t="str">
        <f t="shared" si="0"/>
        <v>VENTRICULAR SHUNT PROCEDURES WITH MCC</v>
      </c>
      <c r="C36" s="138">
        <f t="shared" si="1"/>
        <v>6.1</v>
      </c>
      <c r="D36" s="139">
        <f t="shared" si="2"/>
        <v>3.3186</v>
      </c>
      <c r="E36" s="136" t="str">
        <f t="shared" si="3"/>
        <v>A</v>
      </c>
      <c r="G36" s="45">
        <v>23</v>
      </c>
      <c r="H36" s="49">
        <v>45315</v>
      </c>
      <c r="I36" s="49">
        <v>46319</v>
      </c>
    </row>
    <row r="37" spans="1:9" s="46" customFormat="1" x14ac:dyDescent="0.25">
      <c r="A37" s="136" t="s">
        <v>81</v>
      </c>
      <c r="B37" s="137" t="str">
        <f t="shared" si="0"/>
        <v>VENTRICULAR SHUNT PROCEDURES WITH CC</v>
      </c>
      <c r="C37" s="138">
        <f t="shared" si="1"/>
        <v>2.2000000000000002</v>
      </c>
      <c r="D37" s="139">
        <f t="shared" si="2"/>
        <v>2.2888000000000002</v>
      </c>
      <c r="E37" s="136" t="str">
        <f t="shared" si="3"/>
        <v>AO</v>
      </c>
      <c r="G37" s="45">
        <v>24</v>
      </c>
      <c r="H37" s="49">
        <v>45316</v>
      </c>
      <c r="I37" s="49">
        <v>46320</v>
      </c>
    </row>
    <row r="38" spans="1:9" s="46" customFormat="1" x14ac:dyDescent="0.25">
      <c r="A38" s="136" t="s">
        <v>82</v>
      </c>
      <c r="B38" s="137" t="str">
        <f t="shared" si="0"/>
        <v>VENTRICULAR SHUNT PROCEDURES WITHOUT CC/MCC</v>
      </c>
      <c r="C38" s="138">
        <f t="shared" si="1"/>
        <v>1.4</v>
      </c>
      <c r="D38" s="139">
        <f t="shared" si="2"/>
        <v>1.6287</v>
      </c>
      <c r="E38" s="136" t="str">
        <f t="shared" si="3"/>
        <v>AO</v>
      </c>
      <c r="G38" s="45">
        <v>25</v>
      </c>
      <c r="H38" s="49">
        <v>45317</v>
      </c>
      <c r="I38" s="49">
        <v>46321</v>
      </c>
    </row>
    <row r="39" spans="1:9" s="46" customFormat="1" x14ac:dyDescent="0.25">
      <c r="A39" s="136" t="s">
        <v>83</v>
      </c>
      <c r="B39" s="137" t="str">
        <f t="shared" si="0"/>
        <v>CAROTID ARTERY STENT PROCEDURES WITH MCC</v>
      </c>
      <c r="C39" s="138">
        <f t="shared" si="1"/>
        <v>3.5</v>
      </c>
      <c r="D39" s="139">
        <f t="shared" si="2"/>
        <v>2.9422000000000001</v>
      </c>
      <c r="E39" s="136" t="str">
        <f t="shared" si="3"/>
        <v>A</v>
      </c>
      <c r="G39" s="45">
        <v>26</v>
      </c>
      <c r="H39" s="49">
        <v>45318</v>
      </c>
      <c r="I39" s="49">
        <v>46322</v>
      </c>
    </row>
    <row r="40" spans="1:9" s="46" customFormat="1" x14ac:dyDescent="0.25">
      <c r="A40" s="136" t="s">
        <v>84</v>
      </c>
      <c r="B40" s="137" t="str">
        <f t="shared" si="0"/>
        <v>CAROTID ARTERY STENT PROCEDURES WITH CC</v>
      </c>
      <c r="C40" s="138">
        <f t="shared" si="1"/>
        <v>2.1</v>
      </c>
      <c r="D40" s="139">
        <f t="shared" si="2"/>
        <v>2.5177999999999998</v>
      </c>
      <c r="E40" s="136" t="str">
        <f t="shared" si="3"/>
        <v>A</v>
      </c>
      <c r="G40" s="45">
        <v>27</v>
      </c>
      <c r="H40" s="49">
        <v>45319</v>
      </c>
      <c r="I40" s="49">
        <v>46323</v>
      </c>
    </row>
    <row r="41" spans="1:9" s="46" customFormat="1" x14ac:dyDescent="0.25">
      <c r="A41" s="136" t="s">
        <v>85</v>
      </c>
      <c r="B41" s="137" t="str">
        <f t="shared" si="0"/>
        <v>CAROTID ARTERY STENT PROCEDURES WITHOUT CC/MCC</v>
      </c>
      <c r="C41" s="138">
        <f t="shared" si="1"/>
        <v>1.2</v>
      </c>
      <c r="D41" s="139">
        <f t="shared" si="2"/>
        <v>1.8959999999999999</v>
      </c>
      <c r="E41" s="136" t="str">
        <f t="shared" si="3"/>
        <v>A</v>
      </c>
      <c r="G41" s="45">
        <v>28</v>
      </c>
      <c r="H41" s="49">
        <v>45320</v>
      </c>
      <c r="I41" s="49">
        <v>46324</v>
      </c>
    </row>
    <row r="42" spans="1:9" s="46" customFormat="1" x14ac:dyDescent="0.25">
      <c r="A42" s="136" t="s">
        <v>86</v>
      </c>
      <c r="B42" s="137" t="str">
        <f t="shared" si="0"/>
        <v>EXTRACRANIAL PROCEDURES WITH MCC</v>
      </c>
      <c r="C42" s="138">
        <f t="shared" si="1"/>
        <v>6.8</v>
      </c>
      <c r="D42" s="139">
        <f t="shared" si="2"/>
        <v>4.1924999999999999</v>
      </c>
      <c r="E42" s="136" t="str">
        <f t="shared" si="3"/>
        <v>A</v>
      </c>
      <c r="G42" s="45">
        <v>29</v>
      </c>
      <c r="H42" s="49">
        <v>45321</v>
      </c>
      <c r="I42" s="49">
        <v>46325</v>
      </c>
    </row>
    <row r="43" spans="1:9" s="46" customFormat="1" x14ac:dyDescent="0.25">
      <c r="A43" s="136" t="s">
        <v>87</v>
      </c>
      <c r="B43" s="137" t="str">
        <f t="shared" si="0"/>
        <v>EXTRACRANIAL PROCEDURES WITH CC</v>
      </c>
      <c r="C43" s="138">
        <f t="shared" si="1"/>
        <v>2</v>
      </c>
      <c r="D43" s="139">
        <f t="shared" si="2"/>
        <v>2.4218999999999999</v>
      </c>
      <c r="E43" s="136" t="str">
        <f t="shared" si="3"/>
        <v>A</v>
      </c>
      <c r="G43" s="45">
        <v>30</v>
      </c>
      <c r="H43" s="49">
        <v>45322</v>
      </c>
      <c r="I43" s="49">
        <v>46326</v>
      </c>
    </row>
    <row r="44" spans="1:9" s="46" customFormat="1" x14ac:dyDescent="0.25">
      <c r="A44" s="136" t="s">
        <v>88</v>
      </c>
      <c r="B44" s="137" t="str">
        <f t="shared" si="0"/>
        <v>EXTRACRANIAL PROCEDURES WITHOUT CC/MCC</v>
      </c>
      <c r="C44" s="138">
        <f t="shared" si="1"/>
        <v>1.1000000000000001</v>
      </c>
      <c r="D44" s="139">
        <f t="shared" si="2"/>
        <v>1.9231</v>
      </c>
      <c r="E44" s="136" t="str">
        <f t="shared" si="3"/>
        <v>A</v>
      </c>
      <c r="G44" s="45">
        <v>40</v>
      </c>
      <c r="H44" s="49">
        <v>45323</v>
      </c>
      <c r="I44" s="49">
        <v>46327</v>
      </c>
    </row>
    <row r="45" spans="1:9" s="46" customFormat="1" x14ac:dyDescent="0.25">
      <c r="A45" s="136" t="s">
        <v>89</v>
      </c>
      <c r="B45" s="137" t="str">
        <f t="shared" si="0"/>
        <v>PERIPHERAL, CRANIAL NERVE AND OTHER NERVOUS SYSTEM PROCEDURES WITH MCC</v>
      </c>
      <c r="C45" s="138">
        <f t="shared" si="1"/>
        <v>5.9</v>
      </c>
      <c r="D45" s="139">
        <f t="shared" si="2"/>
        <v>3.0468999999999999</v>
      </c>
      <c r="E45" s="136" t="str">
        <f t="shared" si="3"/>
        <v>A</v>
      </c>
      <c r="G45" s="45">
        <v>41</v>
      </c>
      <c r="H45" s="49">
        <v>45324</v>
      </c>
      <c r="I45" s="49">
        <v>46328</v>
      </c>
    </row>
    <row r="46" spans="1:9" s="46" customFormat="1" x14ac:dyDescent="0.25">
      <c r="A46" s="136" t="s">
        <v>90</v>
      </c>
      <c r="B46" s="137" t="str">
        <f t="shared" si="0"/>
        <v>PERIPHERAL, CRANIAL NERVE AND OTHER NERVOUS SYSTEM PROCEDURES WITH CC OR PERIPHERAL NEUROSTIMULATOR</v>
      </c>
      <c r="C46" s="138">
        <f t="shared" si="1"/>
        <v>3.9</v>
      </c>
      <c r="D46" s="139">
        <f t="shared" si="2"/>
        <v>2.528</v>
      </c>
      <c r="E46" s="136" t="str">
        <f t="shared" si="3"/>
        <v>A</v>
      </c>
      <c r="G46" s="45">
        <v>42</v>
      </c>
      <c r="H46" s="49">
        <v>45325</v>
      </c>
      <c r="I46" s="49">
        <v>46329</v>
      </c>
    </row>
    <row r="47" spans="1:9" s="46" customFormat="1" x14ac:dyDescent="0.25">
      <c r="A47" s="136" t="s">
        <v>91</v>
      </c>
      <c r="B47" s="137" t="str">
        <f t="shared" si="0"/>
        <v>PERIPHERAL, CRANIAL NERVE AND OTHER NERVOUS SYSTEM PROCEDURES WITHOUT CC/MCC</v>
      </c>
      <c r="C47" s="138">
        <f t="shared" si="1"/>
        <v>2.6</v>
      </c>
      <c r="D47" s="139">
        <f t="shared" si="2"/>
        <v>2.2679</v>
      </c>
      <c r="E47" s="136" t="str">
        <f t="shared" si="3"/>
        <v>A</v>
      </c>
      <c r="G47" s="45">
        <v>43</v>
      </c>
      <c r="H47" s="49">
        <v>45326</v>
      </c>
      <c r="I47" s="49">
        <v>46330</v>
      </c>
    </row>
    <row r="48" spans="1:9" s="46" customFormat="1" x14ac:dyDescent="0.25">
      <c r="A48" s="136" t="s">
        <v>92</v>
      </c>
      <c r="B48" s="137" t="str">
        <f t="shared" si="0"/>
        <v>SPINAL DISORDERS AND INJURIES WITH CC/MCC</v>
      </c>
      <c r="C48" s="138">
        <f t="shared" si="1"/>
        <v>4.2</v>
      </c>
      <c r="D48" s="139">
        <f t="shared" si="2"/>
        <v>2.6252</v>
      </c>
      <c r="E48" s="136" t="str">
        <f t="shared" si="3"/>
        <v>M</v>
      </c>
      <c r="G48" s="45">
        <v>50</v>
      </c>
      <c r="H48" s="49">
        <v>45327</v>
      </c>
      <c r="I48" s="49">
        <v>46331</v>
      </c>
    </row>
    <row r="49" spans="1:9" s="46" customFormat="1" x14ac:dyDescent="0.25">
      <c r="A49" s="136" t="s">
        <v>93</v>
      </c>
      <c r="B49" s="137" t="str">
        <f t="shared" si="0"/>
        <v>SPINAL DISORDERS AND INJURIES WITHOUT CC/MCC</v>
      </c>
      <c r="C49" s="138">
        <f t="shared" si="1"/>
        <v>2.4</v>
      </c>
      <c r="D49" s="139">
        <f t="shared" si="2"/>
        <v>1.4305000000000001</v>
      </c>
      <c r="E49" s="136" t="str">
        <f t="shared" si="3"/>
        <v>M</v>
      </c>
      <c r="G49" s="45">
        <v>61</v>
      </c>
      <c r="H49" s="49">
        <v>45328</v>
      </c>
      <c r="I49" s="49">
        <v>46332</v>
      </c>
    </row>
    <row r="50" spans="1:9" s="46" customFormat="1" x14ac:dyDescent="0.25">
      <c r="A50" s="136" t="s">
        <v>94</v>
      </c>
      <c r="B50" s="137" t="str">
        <f t="shared" si="0"/>
        <v>NERVOUS SYSTEM NEOPLASMS WITH MCC</v>
      </c>
      <c r="C50" s="138">
        <f t="shared" si="1"/>
        <v>3.6</v>
      </c>
      <c r="D50" s="139">
        <f t="shared" si="2"/>
        <v>1.4335</v>
      </c>
      <c r="E50" s="136" t="str">
        <f t="shared" si="3"/>
        <v>A</v>
      </c>
      <c r="G50" s="45">
        <v>62</v>
      </c>
      <c r="H50" s="49">
        <v>45329</v>
      </c>
      <c r="I50" s="49">
        <v>46333</v>
      </c>
    </row>
    <row r="51" spans="1:9" s="46" customFormat="1" x14ac:dyDescent="0.25">
      <c r="A51" s="136" t="s">
        <v>95</v>
      </c>
      <c r="B51" s="137" t="str">
        <f t="shared" si="0"/>
        <v>NERVOUS SYSTEM NEOPLASMS WITHOUT MCC</v>
      </c>
      <c r="C51" s="138">
        <f t="shared" si="1"/>
        <v>2.8</v>
      </c>
      <c r="D51" s="139">
        <f t="shared" si="2"/>
        <v>1.0024</v>
      </c>
      <c r="E51" s="136" t="str">
        <f t="shared" si="3"/>
        <v>A</v>
      </c>
      <c r="G51" s="45">
        <v>63</v>
      </c>
      <c r="H51" s="49">
        <v>45330</v>
      </c>
      <c r="I51" s="49">
        <v>46334</v>
      </c>
    </row>
    <row r="52" spans="1:9" s="46" customFormat="1" x14ac:dyDescent="0.25">
      <c r="A52" s="136" t="s">
        <v>96</v>
      </c>
      <c r="B52" s="137" t="str">
        <f t="shared" si="0"/>
        <v>DEGENERATIVE NERVOUS SYSTEM DISORDERS WITH MCC</v>
      </c>
      <c r="C52" s="138">
        <f t="shared" si="1"/>
        <v>8.6</v>
      </c>
      <c r="D52" s="139">
        <f t="shared" si="2"/>
        <v>2.9813999999999998</v>
      </c>
      <c r="E52" s="136" t="str">
        <f t="shared" si="3"/>
        <v>A</v>
      </c>
      <c r="G52" s="45">
        <v>65</v>
      </c>
      <c r="H52" s="49">
        <v>45331</v>
      </c>
      <c r="I52" s="49">
        <v>46335</v>
      </c>
    </row>
    <row r="53" spans="1:9" s="46" customFormat="1" x14ac:dyDescent="0.25">
      <c r="A53" s="136" t="s">
        <v>97</v>
      </c>
      <c r="B53" s="137" t="str">
        <f t="shared" si="0"/>
        <v>DEGENERATIVE NERVOUS SYSTEM DISORDERS WITHOUT MCC</v>
      </c>
      <c r="C53" s="138">
        <f t="shared" si="1"/>
        <v>3.9</v>
      </c>
      <c r="D53" s="139">
        <f t="shared" si="2"/>
        <v>1.4802</v>
      </c>
      <c r="E53" s="136" t="str">
        <f t="shared" si="3"/>
        <v>A</v>
      </c>
      <c r="G53" s="45">
        <v>71</v>
      </c>
      <c r="H53" s="49">
        <v>45332</v>
      </c>
      <c r="I53" s="49">
        <v>46336</v>
      </c>
    </row>
    <row r="54" spans="1:9" s="46" customFormat="1" x14ac:dyDescent="0.25">
      <c r="A54" s="136" t="s">
        <v>98</v>
      </c>
      <c r="B54" s="137" t="str">
        <f t="shared" si="0"/>
        <v>MULTIPLE SCLEROSIS AND CEREBELLAR ATAXIA WITH MCC</v>
      </c>
      <c r="C54" s="138">
        <f t="shared" si="1"/>
        <v>5</v>
      </c>
      <c r="D54" s="139">
        <f t="shared" si="2"/>
        <v>2.7113999999999998</v>
      </c>
      <c r="E54" s="136" t="str">
        <f t="shared" si="3"/>
        <v>M</v>
      </c>
      <c r="G54" s="45">
        <v>72</v>
      </c>
      <c r="H54" s="49">
        <v>45333</v>
      </c>
      <c r="I54" s="49">
        <v>46337</v>
      </c>
    </row>
    <row r="55" spans="1:9" s="46" customFormat="1" x14ac:dyDescent="0.25">
      <c r="A55" s="136" t="s">
        <v>99</v>
      </c>
      <c r="B55" s="137" t="str">
        <f t="shared" si="0"/>
        <v>MULTIPLE SCLEROSIS AND CEREBELLAR ATAXIA WITH CC</v>
      </c>
      <c r="C55" s="138">
        <f t="shared" si="1"/>
        <v>3.6</v>
      </c>
      <c r="D55" s="139">
        <f t="shared" si="2"/>
        <v>1.7650999999999999</v>
      </c>
      <c r="E55" s="136" t="str">
        <f t="shared" si="3"/>
        <v>M</v>
      </c>
      <c r="G55" s="51"/>
      <c r="H55" s="49">
        <v>45334</v>
      </c>
      <c r="I55" s="49">
        <v>46338</v>
      </c>
    </row>
    <row r="56" spans="1:9" s="46" customFormat="1" x14ac:dyDescent="0.25">
      <c r="A56" s="136" t="s">
        <v>100</v>
      </c>
      <c r="B56" s="137" t="str">
        <f t="shared" si="0"/>
        <v>MULTIPLE SCLEROSIS AND CEREBELLAR ATAXIA WITHOUT CC/MCC</v>
      </c>
      <c r="C56" s="138">
        <f t="shared" si="1"/>
        <v>2.9</v>
      </c>
      <c r="D56" s="139">
        <f t="shared" si="2"/>
        <v>1.3606</v>
      </c>
      <c r="E56" s="136" t="str">
        <f t="shared" si="3"/>
        <v>M</v>
      </c>
      <c r="G56" s="51"/>
      <c r="H56" s="49">
        <v>45335</v>
      </c>
      <c r="I56" s="49">
        <v>46339</v>
      </c>
    </row>
    <row r="57" spans="1:9" s="46" customFormat="1" x14ac:dyDescent="0.25">
      <c r="A57" s="136" t="s">
        <v>101</v>
      </c>
      <c r="B57" s="137" t="str">
        <f t="shared" si="0"/>
        <v>ISCHEMIC STROKE, PRECEREBRAL OCCLUSION OR TRANSIENT ISCHEMIA WITH THROMBOLYTIC AGENT WITH MCC</v>
      </c>
      <c r="C57" s="138">
        <f t="shared" si="1"/>
        <v>7.2</v>
      </c>
      <c r="D57" s="139">
        <f t="shared" si="2"/>
        <v>4.1131000000000002</v>
      </c>
      <c r="E57" s="136" t="str">
        <f t="shared" si="3"/>
        <v>A</v>
      </c>
      <c r="G57" s="51"/>
      <c r="H57" s="49">
        <v>45336</v>
      </c>
      <c r="I57" s="49">
        <v>46340</v>
      </c>
    </row>
    <row r="58" spans="1:9" s="46" customFormat="1" x14ac:dyDescent="0.25">
      <c r="A58" s="136" t="s">
        <v>102</v>
      </c>
      <c r="B58" s="137" t="str">
        <f t="shared" si="0"/>
        <v>ISCHEMIC STROKE, PRECEREBRAL OCCLUSION OR TRANSIENT ISCHEMIA WITH THROMBOLYTIC AGENT WITH CC</v>
      </c>
      <c r="C58" s="138">
        <f t="shared" si="1"/>
        <v>2.5</v>
      </c>
      <c r="D58" s="139">
        <f t="shared" si="2"/>
        <v>2.073</v>
      </c>
      <c r="E58" s="136" t="str">
        <f t="shared" si="3"/>
        <v>A</v>
      </c>
      <c r="G58" s="51"/>
      <c r="H58" s="49">
        <v>45337</v>
      </c>
      <c r="I58" s="49">
        <v>46341</v>
      </c>
    </row>
    <row r="59" spans="1:9" s="46" customFormat="1" x14ac:dyDescent="0.25">
      <c r="A59" s="136" t="s">
        <v>103</v>
      </c>
      <c r="B59" s="137" t="str">
        <f t="shared" si="0"/>
        <v>ISCHEMIC STROKE, PRECEREBRAL OCCLUSION OR TRANSIENT ISCHEMIA WITH THROMBOLYTIC AGENT WITHOUT CC/MCC</v>
      </c>
      <c r="C59" s="138">
        <f t="shared" si="1"/>
        <v>2.2000000000000002</v>
      </c>
      <c r="D59" s="139">
        <f t="shared" si="2"/>
        <v>1.8005</v>
      </c>
      <c r="E59" s="136" t="str">
        <f t="shared" si="3"/>
        <v>A</v>
      </c>
      <c r="G59" s="51"/>
      <c r="H59" s="49">
        <v>45338</v>
      </c>
      <c r="I59" s="49">
        <v>46342</v>
      </c>
    </row>
    <row r="60" spans="1:9" s="46" customFormat="1" x14ac:dyDescent="0.25">
      <c r="A60" s="136" t="s">
        <v>104</v>
      </c>
      <c r="B60" s="137" t="str">
        <f t="shared" si="0"/>
        <v>INTRACRANIAL HEMORRHAGE OR CEREBRAL INFARCTION WITH MCC</v>
      </c>
      <c r="C60" s="138">
        <f t="shared" si="1"/>
        <v>5.2</v>
      </c>
      <c r="D60" s="139">
        <f t="shared" si="2"/>
        <v>2.4981</v>
      </c>
      <c r="E60" s="136" t="str">
        <f t="shared" si="3"/>
        <v>A</v>
      </c>
      <c r="G60" s="51"/>
      <c r="H60" s="49">
        <v>45339</v>
      </c>
      <c r="I60" s="49">
        <v>46343</v>
      </c>
    </row>
    <row r="61" spans="1:9" s="46" customFormat="1" x14ac:dyDescent="0.25">
      <c r="A61" s="136" t="s">
        <v>105</v>
      </c>
      <c r="B61" s="137" t="str">
        <f t="shared" si="0"/>
        <v>INTRACRANIAL HEMORRHAGE OR CEREBRAL INFARCTION WITH CC OR TPA IN 24 HOURS</v>
      </c>
      <c r="C61" s="138">
        <f t="shared" si="1"/>
        <v>3</v>
      </c>
      <c r="D61" s="139">
        <f t="shared" si="2"/>
        <v>1.3056000000000001</v>
      </c>
      <c r="E61" s="136" t="str">
        <f t="shared" si="3"/>
        <v>A</v>
      </c>
      <c r="G61" s="51"/>
      <c r="H61" s="49">
        <v>45340</v>
      </c>
      <c r="I61" s="49">
        <v>46344</v>
      </c>
    </row>
    <row r="62" spans="1:9" s="46" customFormat="1" x14ac:dyDescent="0.25">
      <c r="A62" s="136" t="s">
        <v>106</v>
      </c>
      <c r="B62" s="137" t="str">
        <f t="shared" si="0"/>
        <v>INTRACRANIAL HEMORRHAGE OR CEREBRAL INFARCTION WITHOUT CC/MCC</v>
      </c>
      <c r="C62" s="138">
        <f t="shared" si="1"/>
        <v>1.9</v>
      </c>
      <c r="D62" s="139">
        <f t="shared" si="2"/>
        <v>0.97519999999999996</v>
      </c>
      <c r="E62" s="136" t="str">
        <f t="shared" si="3"/>
        <v>A</v>
      </c>
      <c r="G62" s="51"/>
      <c r="H62" s="49">
        <v>45341</v>
      </c>
      <c r="I62" s="49">
        <v>46345</v>
      </c>
    </row>
    <row r="63" spans="1:9" s="46" customFormat="1" x14ac:dyDescent="0.25">
      <c r="A63" s="136" t="s">
        <v>107</v>
      </c>
      <c r="B63" s="137" t="str">
        <f t="shared" si="0"/>
        <v>PRECEREBRAL OCCLUSION WITHOUT INFARCTION WITH MCC</v>
      </c>
      <c r="C63" s="138">
        <f t="shared" si="1"/>
        <v>3.4</v>
      </c>
      <c r="D63" s="139">
        <f t="shared" si="2"/>
        <v>2.1015000000000001</v>
      </c>
      <c r="E63" s="136" t="str">
        <f t="shared" si="3"/>
        <v>M</v>
      </c>
      <c r="G63" s="51"/>
      <c r="H63" s="49">
        <v>45342</v>
      </c>
      <c r="I63" s="49">
        <v>46346</v>
      </c>
    </row>
    <row r="64" spans="1:9" s="46" customFormat="1" x14ac:dyDescent="0.25">
      <c r="A64" s="136" t="s">
        <v>108</v>
      </c>
      <c r="B64" s="137" t="str">
        <f t="shared" si="0"/>
        <v>PRECEREBRAL OCCLUSION WITHOUT INFARCTION WITHOUT MCC</v>
      </c>
      <c r="C64" s="138">
        <f t="shared" si="1"/>
        <v>1.9</v>
      </c>
      <c r="D64" s="139">
        <f t="shared" si="2"/>
        <v>0.92859999999999998</v>
      </c>
      <c r="E64" s="136" t="str">
        <f t="shared" si="3"/>
        <v>A</v>
      </c>
      <c r="G64" s="51"/>
      <c r="H64" s="49">
        <v>45343</v>
      </c>
      <c r="I64" s="49">
        <v>46347</v>
      </c>
    </row>
    <row r="65" spans="1:9" s="46" customFormat="1" x14ac:dyDescent="0.25">
      <c r="A65" s="136" t="s">
        <v>109</v>
      </c>
      <c r="B65" s="137" t="str">
        <f t="shared" si="0"/>
        <v>TRANSIENT ISCHEMIA WITHOUT THROMBOLYTIC</v>
      </c>
      <c r="C65" s="138">
        <f t="shared" si="1"/>
        <v>2</v>
      </c>
      <c r="D65" s="139">
        <f t="shared" si="2"/>
        <v>1.0665</v>
      </c>
      <c r="E65" s="136" t="str">
        <f t="shared" si="3"/>
        <v>A</v>
      </c>
      <c r="G65" s="51"/>
      <c r="H65" s="49">
        <v>45344</v>
      </c>
      <c r="I65" s="49">
        <v>46348</v>
      </c>
    </row>
    <row r="66" spans="1:9" s="46" customFormat="1" x14ac:dyDescent="0.25">
      <c r="A66" s="136" t="s">
        <v>110</v>
      </c>
      <c r="B66" s="137" t="str">
        <f t="shared" si="0"/>
        <v>OTHER CEREBROVASCULAR DISORDERS WITH MCC</v>
      </c>
      <c r="C66" s="138">
        <f t="shared" si="1"/>
        <v>4.0999999999999996</v>
      </c>
      <c r="D66" s="139">
        <f t="shared" si="2"/>
        <v>1.5953999999999999</v>
      </c>
      <c r="E66" s="136" t="str">
        <f t="shared" si="3"/>
        <v>A</v>
      </c>
      <c r="G66" s="51"/>
      <c r="H66" s="49">
        <v>45345</v>
      </c>
      <c r="I66" s="49">
        <v>46349</v>
      </c>
    </row>
    <row r="67" spans="1:9" s="46" customFormat="1" x14ac:dyDescent="0.25">
      <c r="A67" s="136" t="s">
        <v>111</v>
      </c>
      <c r="B67" s="137" t="str">
        <f t="shared" si="0"/>
        <v>OTHER CEREBROVASCULAR DISORDERS WITH CC</v>
      </c>
      <c r="C67" s="138">
        <f t="shared" si="1"/>
        <v>2.8</v>
      </c>
      <c r="D67" s="139">
        <f t="shared" si="2"/>
        <v>1.1023000000000001</v>
      </c>
      <c r="E67" s="136" t="str">
        <f t="shared" si="3"/>
        <v>A</v>
      </c>
      <c r="G67" s="51"/>
      <c r="H67" s="49">
        <v>45346</v>
      </c>
      <c r="I67" s="49">
        <v>46350</v>
      </c>
    </row>
    <row r="68" spans="1:9" s="46" customFormat="1" x14ac:dyDescent="0.25">
      <c r="A68" s="136" t="s">
        <v>112</v>
      </c>
      <c r="B68" s="137" t="str">
        <f t="shared" si="0"/>
        <v>OTHER CEREBROVASCULAR DISORDERS WITHOUT CC/MCC</v>
      </c>
      <c r="C68" s="138">
        <f t="shared" si="1"/>
        <v>1.7</v>
      </c>
      <c r="D68" s="139">
        <f t="shared" si="2"/>
        <v>0.89480000000000004</v>
      </c>
      <c r="E68" s="136" t="str">
        <f t="shared" si="3"/>
        <v>A</v>
      </c>
      <c r="G68" s="51"/>
      <c r="H68" s="49">
        <v>45347</v>
      </c>
      <c r="I68" s="49">
        <v>46351</v>
      </c>
    </row>
    <row r="69" spans="1:9" s="46" customFormat="1" x14ac:dyDescent="0.25">
      <c r="A69" s="136" t="s">
        <v>113</v>
      </c>
      <c r="B69" s="137" t="str">
        <f t="shared" si="0"/>
        <v>CRANIAL AND PERIPHERAL NERVE DISORDERS WITH MCC</v>
      </c>
      <c r="C69" s="138">
        <f t="shared" si="1"/>
        <v>3.8</v>
      </c>
      <c r="D69" s="139">
        <f t="shared" si="2"/>
        <v>1.3943000000000001</v>
      </c>
      <c r="E69" s="136" t="str">
        <f t="shared" si="3"/>
        <v>A</v>
      </c>
      <c r="G69" s="51"/>
      <c r="H69" s="49">
        <v>45348</v>
      </c>
      <c r="I69" s="49">
        <v>46352</v>
      </c>
    </row>
    <row r="70" spans="1:9" s="46" customFormat="1" x14ac:dyDescent="0.25">
      <c r="A70" s="136" t="s">
        <v>114</v>
      </c>
      <c r="B70" s="137" t="str">
        <f t="shared" si="0"/>
        <v>CRANIAL AND PERIPHERAL NERVE DISORDERS WITHOUT MCC</v>
      </c>
      <c r="C70" s="138">
        <f t="shared" si="1"/>
        <v>2.8</v>
      </c>
      <c r="D70" s="139">
        <f t="shared" si="2"/>
        <v>1.0338000000000001</v>
      </c>
      <c r="E70" s="136" t="str">
        <f t="shared" si="3"/>
        <v>A</v>
      </c>
      <c r="G70" s="51"/>
      <c r="H70" s="49">
        <v>45349</v>
      </c>
      <c r="I70" s="49">
        <v>46353</v>
      </c>
    </row>
    <row r="71" spans="1:9" s="46" customFormat="1" x14ac:dyDescent="0.25">
      <c r="A71" s="136" t="s">
        <v>115</v>
      </c>
      <c r="B71" s="137" t="str">
        <f t="shared" si="0"/>
        <v>VIRAL MENINGITIS WITH CC/MCC</v>
      </c>
      <c r="C71" s="138">
        <f t="shared" si="1"/>
        <v>5.5</v>
      </c>
      <c r="D71" s="139">
        <f t="shared" si="2"/>
        <v>2.6038999999999999</v>
      </c>
      <c r="E71" s="136" t="str">
        <f t="shared" si="3"/>
        <v>M</v>
      </c>
      <c r="G71" s="51"/>
      <c r="H71" s="49">
        <v>45350</v>
      </c>
      <c r="I71" s="49">
        <v>46354</v>
      </c>
    </row>
    <row r="72" spans="1:9" s="46" customFormat="1" x14ac:dyDescent="0.25">
      <c r="A72" s="136" t="s">
        <v>116</v>
      </c>
      <c r="B72" s="137" t="str">
        <f t="shared" ref="B72:B135" si="4">VLOOKUP($A72, DRG_Tab, 2, FALSE)</f>
        <v>VIRAL MENINGITIS WITHOUT CC/MCC</v>
      </c>
      <c r="C72" s="138">
        <f t="shared" ref="C72:C135" si="5">ROUND(VLOOKUP($A72, DRG_Tab, 14, FALSE), 1)</f>
        <v>2.1</v>
      </c>
      <c r="D72" s="139">
        <f t="shared" ref="D72:D135" si="6">VLOOKUP($A72, DRG_Tab, 20, FALSE)</f>
        <v>0.83950000000000002</v>
      </c>
      <c r="E72" s="136" t="str">
        <f t="shared" ref="E72:E135" si="7">VLOOKUP(A72, DRG_Tab, 19, FALSE)</f>
        <v>A</v>
      </c>
      <c r="G72" s="51"/>
      <c r="H72" s="49">
        <v>45351</v>
      </c>
      <c r="I72" s="49">
        <v>46355</v>
      </c>
    </row>
    <row r="73" spans="1:9" s="46" customFormat="1" x14ac:dyDescent="0.25">
      <c r="A73" s="136" t="s">
        <v>117</v>
      </c>
      <c r="B73" s="137" t="str">
        <f t="shared" si="4"/>
        <v>NONTRAUMATIC STUPOR AND COMA WITH MCC</v>
      </c>
      <c r="C73" s="138">
        <f t="shared" si="5"/>
        <v>4.5</v>
      </c>
      <c r="D73" s="139">
        <f t="shared" si="6"/>
        <v>2.2934999999999999</v>
      </c>
      <c r="E73" s="136" t="str">
        <f t="shared" si="7"/>
        <v>A</v>
      </c>
      <c r="G73" s="51"/>
      <c r="H73" s="49">
        <v>45352</v>
      </c>
      <c r="I73" s="49">
        <v>46356</v>
      </c>
    </row>
    <row r="74" spans="1:9" s="46" customFormat="1" x14ac:dyDescent="0.25">
      <c r="A74" s="136" t="s">
        <v>118</v>
      </c>
      <c r="B74" s="137" t="str">
        <f t="shared" si="4"/>
        <v>NONTRAUMATIC STUPOR AND COMA WITHOUT MCC</v>
      </c>
      <c r="C74" s="138">
        <f t="shared" si="5"/>
        <v>5.5</v>
      </c>
      <c r="D74" s="139">
        <f t="shared" si="6"/>
        <v>1.5544</v>
      </c>
      <c r="E74" s="136" t="str">
        <f t="shared" si="7"/>
        <v>A</v>
      </c>
      <c r="G74" s="51"/>
      <c r="H74" s="49">
        <v>45353</v>
      </c>
      <c r="I74" s="49">
        <v>46357</v>
      </c>
    </row>
    <row r="75" spans="1:9" s="46" customFormat="1" x14ac:dyDescent="0.25">
      <c r="A75" s="136" t="s">
        <v>119</v>
      </c>
      <c r="B75" s="137" t="str">
        <f t="shared" si="4"/>
        <v>TRAUMATIC STUPOR AND COMA &gt;1 HOUR WITH MCC</v>
      </c>
      <c r="C75" s="138">
        <f t="shared" si="5"/>
        <v>4</v>
      </c>
      <c r="D75" s="139">
        <f t="shared" si="6"/>
        <v>2.7924000000000002</v>
      </c>
      <c r="E75" s="136" t="str">
        <f t="shared" si="7"/>
        <v>A</v>
      </c>
      <c r="G75" s="51"/>
      <c r="H75" s="49">
        <v>45354</v>
      </c>
      <c r="I75" s="49">
        <v>46358</v>
      </c>
    </row>
    <row r="76" spans="1:9" s="46" customFormat="1" x14ac:dyDescent="0.25">
      <c r="A76" s="136" t="s">
        <v>120</v>
      </c>
      <c r="B76" s="137" t="str">
        <f t="shared" si="4"/>
        <v>TRAUMATIC STUPOR AND COMA &gt;1 HOUR WITH CC</v>
      </c>
      <c r="C76" s="138">
        <f t="shared" si="5"/>
        <v>2.5</v>
      </c>
      <c r="D76" s="139">
        <f t="shared" si="6"/>
        <v>1.3648</v>
      </c>
      <c r="E76" s="136" t="str">
        <f t="shared" si="7"/>
        <v>A</v>
      </c>
      <c r="G76" s="51"/>
      <c r="H76" s="49">
        <v>45355</v>
      </c>
      <c r="I76" s="49">
        <v>46359</v>
      </c>
    </row>
    <row r="77" spans="1:9" s="46" customFormat="1" x14ac:dyDescent="0.25">
      <c r="A77" s="136" t="s">
        <v>121</v>
      </c>
      <c r="B77" s="137" t="str">
        <f t="shared" si="4"/>
        <v>TRAUMATIC STUPOR AND COMA &gt;1 HOUR WITHOUT CC/MCC</v>
      </c>
      <c r="C77" s="138">
        <f t="shared" si="5"/>
        <v>1.6</v>
      </c>
      <c r="D77" s="139">
        <f t="shared" si="6"/>
        <v>0.88490000000000002</v>
      </c>
      <c r="E77" s="136" t="str">
        <f t="shared" si="7"/>
        <v>A</v>
      </c>
      <c r="G77" s="51"/>
      <c r="H77" s="49">
        <v>45356</v>
      </c>
      <c r="I77" s="49">
        <v>46360</v>
      </c>
    </row>
    <row r="78" spans="1:9" s="46" customFormat="1" x14ac:dyDescent="0.25">
      <c r="A78" s="136" t="s">
        <v>122</v>
      </c>
      <c r="B78" s="137" t="str">
        <f t="shared" si="4"/>
        <v>TRAUMATIC STUPOR AND COMA &lt;1 HOUR WITH MCC</v>
      </c>
      <c r="C78" s="138">
        <f t="shared" si="5"/>
        <v>4.0999999999999996</v>
      </c>
      <c r="D78" s="139">
        <f t="shared" si="6"/>
        <v>1.7041999999999999</v>
      </c>
      <c r="E78" s="136" t="str">
        <f t="shared" si="7"/>
        <v>A</v>
      </c>
      <c r="G78" s="51"/>
      <c r="H78" s="49">
        <v>45357</v>
      </c>
      <c r="I78" s="49">
        <v>46361</v>
      </c>
    </row>
    <row r="79" spans="1:9" s="46" customFormat="1" x14ac:dyDescent="0.25">
      <c r="A79" s="136" t="s">
        <v>123</v>
      </c>
      <c r="B79" s="137" t="str">
        <f t="shared" si="4"/>
        <v>TRAUMATIC STUPOR AND COMA &lt;1 HOUR WITH CC</v>
      </c>
      <c r="C79" s="138">
        <f t="shared" si="5"/>
        <v>2.2999999999999998</v>
      </c>
      <c r="D79" s="139">
        <f t="shared" si="6"/>
        <v>1.0748</v>
      </c>
      <c r="E79" s="136" t="str">
        <f t="shared" si="7"/>
        <v>A</v>
      </c>
      <c r="G79" s="51"/>
      <c r="H79" s="49">
        <v>45358</v>
      </c>
      <c r="I79" s="49">
        <v>46362</v>
      </c>
    </row>
    <row r="80" spans="1:9" s="46" customFormat="1" x14ac:dyDescent="0.25">
      <c r="A80" s="136" t="s">
        <v>124</v>
      </c>
      <c r="B80" s="137" t="str">
        <f t="shared" si="4"/>
        <v>TRAUMATIC STUPOR AND COMA &lt;1 HOUR WITHOUT CC/MCC</v>
      </c>
      <c r="C80" s="138">
        <f t="shared" si="5"/>
        <v>1.5</v>
      </c>
      <c r="D80" s="139">
        <f t="shared" si="6"/>
        <v>0.77980000000000005</v>
      </c>
      <c r="E80" s="136" t="str">
        <f t="shared" si="7"/>
        <v>A</v>
      </c>
      <c r="G80" s="51"/>
      <c r="H80" s="49">
        <v>45359</v>
      </c>
      <c r="I80" s="49">
        <v>46363</v>
      </c>
    </row>
    <row r="81" spans="1:9" s="46" customFormat="1" x14ac:dyDescent="0.25">
      <c r="A81" s="136" t="s">
        <v>125</v>
      </c>
      <c r="B81" s="137" t="str">
        <f t="shared" si="4"/>
        <v>CONCUSSION WITH MCC</v>
      </c>
      <c r="C81" s="138">
        <f t="shared" si="5"/>
        <v>3.3</v>
      </c>
      <c r="D81" s="139">
        <f t="shared" si="6"/>
        <v>2.0990000000000002</v>
      </c>
      <c r="E81" s="136" t="str">
        <f t="shared" si="7"/>
        <v>M</v>
      </c>
      <c r="G81" s="51"/>
      <c r="H81" s="49">
        <v>45360</v>
      </c>
      <c r="I81" s="49">
        <v>46364</v>
      </c>
    </row>
    <row r="82" spans="1:9" s="46" customFormat="1" x14ac:dyDescent="0.25">
      <c r="A82" s="136" t="s">
        <v>126</v>
      </c>
      <c r="B82" s="137" t="str">
        <f t="shared" si="4"/>
        <v>CONCUSSION WITH CC</v>
      </c>
      <c r="C82" s="138">
        <f t="shared" si="5"/>
        <v>2.6</v>
      </c>
      <c r="D82" s="139">
        <f t="shared" si="6"/>
        <v>1.6655</v>
      </c>
      <c r="E82" s="136" t="str">
        <f t="shared" si="7"/>
        <v>M</v>
      </c>
      <c r="G82" s="51"/>
      <c r="H82" s="49">
        <v>45361</v>
      </c>
      <c r="I82" s="49">
        <v>46365</v>
      </c>
    </row>
    <row r="83" spans="1:9" s="46" customFormat="1" x14ac:dyDescent="0.25">
      <c r="A83" s="136" t="s">
        <v>127</v>
      </c>
      <c r="B83" s="137" t="str">
        <f t="shared" si="4"/>
        <v>CONCUSSION WITHOUT CC/MCC</v>
      </c>
      <c r="C83" s="138">
        <f t="shared" si="5"/>
        <v>1.8</v>
      </c>
      <c r="D83" s="139">
        <f t="shared" si="6"/>
        <v>1.2181</v>
      </c>
      <c r="E83" s="136" t="str">
        <f t="shared" si="7"/>
        <v>M</v>
      </c>
      <c r="G83" s="51"/>
      <c r="H83" s="49">
        <v>45362</v>
      </c>
      <c r="I83" s="49">
        <v>46366</v>
      </c>
    </row>
    <row r="84" spans="1:9" s="46" customFormat="1" x14ac:dyDescent="0.25">
      <c r="A84" s="136" t="s">
        <v>128</v>
      </c>
      <c r="B84" s="137" t="str">
        <f t="shared" si="4"/>
        <v>OTHER DISORDERS OF NERVOUS SYSTEM WITH MCC</v>
      </c>
      <c r="C84" s="138">
        <f t="shared" si="5"/>
        <v>4.0999999999999996</v>
      </c>
      <c r="D84" s="139">
        <f t="shared" si="6"/>
        <v>1.9235</v>
      </c>
      <c r="E84" s="136" t="str">
        <f t="shared" si="7"/>
        <v>A</v>
      </c>
      <c r="G84" s="51"/>
      <c r="H84" s="49">
        <v>45363</v>
      </c>
      <c r="I84" s="49">
        <v>46367</v>
      </c>
    </row>
    <row r="85" spans="1:9" s="46" customFormat="1" x14ac:dyDescent="0.25">
      <c r="A85" s="136" t="s">
        <v>129</v>
      </c>
      <c r="B85" s="137" t="str">
        <f t="shared" si="4"/>
        <v>OTHER DISORDERS OF NERVOUS SYSTEM WITH CC</v>
      </c>
      <c r="C85" s="138">
        <f t="shared" si="5"/>
        <v>2.9</v>
      </c>
      <c r="D85" s="139">
        <f t="shared" si="6"/>
        <v>1.306</v>
      </c>
      <c r="E85" s="136" t="str">
        <f t="shared" si="7"/>
        <v>A</v>
      </c>
      <c r="G85" s="51"/>
      <c r="H85" s="49">
        <v>45364</v>
      </c>
      <c r="I85" s="49">
        <v>46368</v>
      </c>
    </row>
    <row r="86" spans="1:9" s="46" customFormat="1" x14ac:dyDescent="0.25">
      <c r="A86" s="136" t="s">
        <v>130</v>
      </c>
      <c r="B86" s="137" t="str">
        <f t="shared" si="4"/>
        <v>OTHER DISORDERS OF NERVOUS SYSTEM WITHOUT CC/MCC</v>
      </c>
      <c r="C86" s="138">
        <f t="shared" si="5"/>
        <v>2</v>
      </c>
      <c r="D86" s="139">
        <f t="shared" si="6"/>
        <v>0.8821</v>
      </c>
      <c r="E86" s="136" t="str">
        <f t="shared" si="7"/>
        <v>A</v>
      </c>
      <c r="G86" s="51"/>
      <c r="H86" s="49">
        <v>45365</v>
      </c>
      <c r="I86" s="49">
        <v>46369</v>
      </c>
    </row>
    <row r="87" spans="1:9" s="46" customFormat="1" x14ac:dyDescent="0.25">
      <c r="A87" s="136" t="s">
        <v>131</v>
      </c>
      <c r="B87" s="137" t="str">
        <f t="shared" si="4"/>
        <v>BACTERIAL AND TUBERCULOUS INFECTIONS OF NERVOUS SYSTEM WITH MCC</v>
      </c>
      <c r="C87" s="138">
        <f t="shared" si="5"/>
        <v>7.9</v>
      </c>
      <c r="D87" s="139">
        <f t="shared" si="6"/>
        <v>3.5480999999999998</v>
      </c>
      <c r="E87" s="136" t="str">
        <f t="shared" si="7"/>
        <v>AT</v>
      </c>
      <c r="G87" s="51"/>
      <c r="H87" s="49">
        <v>45366</v>
      </c>
      <c r="I87" s="49">
        <v>46370</v>
      </c>
    </row>
    <row r="88" spans="1:9" s="46" customFormat="1" x14ac:dyDescent="0.25">
      <c r="A88" s="136" t="s">
        <v>132</v>
      </c>
      <c r="B88" s="137" t="str">
        <f t="shared" si="4"/>
        <v>BACTERIAL AND TUBERCULOUS INFECTIONS OF NERVOUS SYSTEM WITH CC</v>
      </c>
      <c r="C88" s="138">
        <f t="shared" si="5"/>
        <v>7.9</v>
      </c>
      <c r="D88" s="139">
        <f t="shared" si="6"/>
        <v>2.0352999999999999</v>
      </c>
      <c r="E88" s="136" t="str">
        <f t="shared" si="7"/>
        <v>AT</v>
      </c>
      <c r="G88" s="51"/>
      <c r="H88" s="49">
        <v>45367</v>
      </c>
      <c r="I88" s="49">
        <v>46371</v>
      </c>
    </row>
    <row r="89" spans="1:9" s="46" customFormat="1" x14ac:dyDescent="0.25">
      <c r="A89" s="136" t="s">
        <v>133</v>
      </c>
      <c r="B89" s="137" t="str">
        <f t="shared" si="4"/>
        <v>BACTERIAL AND TUBERCULOUS INFECTIONS OF NERVOUS SYSTEM WITHOUT CC/MCC</v>
      </c>
      <c r="C89" s="138">
        <f t="shared" si="5"/>
        <v>4.5</v>
      </c>
      <c r="D89" s="139">
        <f t="shared" si="6"/>
        <v>1.4482999999999999</v>
      </c>
      <c r="E89" s="136" t="str">
        <f t="shared" si="7"/>
        <v>MT</v>
      </c>
      <c r="G89" s="51"/>
      <c r="H89" s="49">
        <v>45368</v>
      </c>
      <c r="I89" s="49">
        <v>46372</v>
      </c>
    </row>
    <row r="90" spans="1:9" s="46" customFormat="1" x14ac:dyDescent="0.25">
      <c r="A90" s="136" t="s">
        <v>134</v>
      </c>
      <c r="B90" s="137" t="str">
        <f t="shared" si="4"/>
        <v>NON-BACTERIAL INFECTION OF NERVOUS SYSTEM EXCEPT VIRAL MENINGITIS WITH MCC</v>
      </c>
      <c r="C90" s="138">
        <f t="shared" si="5"/>
        <v>8.9</v>
      </c>
      <c r="D90" s="139">
        <f t="shared" si="6"/>
        <v>3.3974000000000002</v>
      </c>
      <c r="E90" s="136" t="str">
        <f t="shared" si="7"/>
        <v>A</v>
      </c>
      <c r="G90" s="51"/>
      <c r="H90" s="49">
        <v>45369</v>
      </c>
      <c r="I90" s="49">
        <v>46373</v>
      </c>
    </row>
    <row r="91" spans="1:9" s="46" customFormat="1" x14ac:dyDescent="0.25">
      <c r="A91" s="136" t="s">
        <v>135</v>
      </c>
      <c r="B91" s="137" t="str">
        <f t="shared" si="4"/>
        <v>NON-BACTERIAL INFECTION OF NERVOUS SYSTEM EXCEPT VIRAL MENINGITIS WITH CC</v>
      </c>
      <c r="C91" s="138">
        <f t="shared" si="5"/>
        <v>5.4</v>
      </c>
      <c r="D91" s="139">
        <f t="shared" si="6"/>
        <v>2.3355999999999999</v>
      </c>
      <c r="E91" s="136" t="str">
        <f t="shared" si="7"/>
        <v>AP</v>
      </c>
      <c r="G91" s="51"/>
      <c r="H91" s="49">
        <v>45370</v>
      </c>
      <c r="I91" s="49">
        <v>46374</v>
      </c>
    </row>
    <row r="92" spans="1:9" s="46" customFormat="1" x14ac:dyDescent="0.25">
      <c r="A92" s="136" t="s">
        <v>136</v>
      </c>
      <c r="B92" s="137" t="str">
        <f t="shared" si="4"/>
        <v>NON-BACTERIAL INFECTION OF NERVOUS SYSTEM EXCEPT VIRAL MENINGITIS WITHOUT CC/MCC</v>
      </c>
      <c r="C92" s="138">
        <f t="shared" si="5"/>
        <v>3.9</v>
      </c>
      <c r="D92" s="139">
        <f t="shared" si="6"/>
        <v>1.6621999999999999</v>
      </c>
      <c r="E92" s="136" t="str">
        <f t="shared" si="7"/>
        <v>MP</v>
      </c>
      <c r="G92" s="51"/>
      <c r="H92" s="49">
        <v>45371</v>
      </c>
      <c r="I92" s="49">
        <v>46375</v>
      </c>
    </row>
    <row r="93" spans="1:9" s="46" customFormat="1" x14ac:dyDescent="0.25">
      <c r="A93" s="136" t="s">
        <v>137</v>
      </c>
      <c r="B93" s="137" t="str">
        <f t="shared" si="4"/>
        <v>SEIZURES WITH MCC</v>
      </c>
      <c r="C93" s="138">
        <f t="shared" si="5"/>
        <v>3.4</v>
      </c>
      <c r="D93" s="139">
        <f t="shared" si="6"/>
        <v>1.5667</v>
      </c>
      <c r="E93" s="136" t="str">
        <f t="shared" si="7"/>
        <v>A</v>
      </c>
      <c r="G93" s="51"/>
      <c r="H93" s="49">
        <v>45372</v>
      </c>
      <c r="I93" s="49">
        <v>46376</v>
      </c>
    </row>
    <row r="94" spans="1:9" s="46" customFormat="1" x14ac:dyDescent="0.25">
      <c r="A94" s="136" t="s">
        <v>138</v>
      </c>
      <c r="B94" s="137" t="str">
        <f t="shared" si="4"/>
        <v>SEIZURES WITHOUT MCC</v>
      </c>
      <c r="C94" s="138">
        <f t="shared" si="5"/>
        <v>2</v>
      </c>
      <c r="D94" s="139">
        <f t="shared" si="6"/>
        <v>0.70660000000000001</v>
      </c>
      <c r="E94" s="136" t="str">
        <f t="shared" si="7"/>
        <v>A</v>
      </c>
      <c r="G94" s="51"/>
      <c r="H94" s="49">
        <v>45373</v>
      </c>
      <c r="I94" s="49">
        <v>46377</v>
      </c>
    </row>
    <row r="95" spans="1:9" s="46" customFormat="1" x14ac:dyDescent="0.25">
      <c r="A95" s="136" t="s">
        <v>139</v>
      </c>
      <c r="B95" s="137" t="str">
        <f t="shared" si="4"/>
        <v>HEADACHES WITH MCC</v>
      </c>
      <c r="C95" s="138">
        <f t="shared" si="5"/>
        <v>2.9</v>
      </c>
      <c r="D95" s="139">
        <f t="shared" si="6"/>
        <v>1.6476999999999999</v>
      </c>
      <c r="E95" s="136" t="str">
        <f t="shared" si="7"/>
        <v>M</v>
      </c>
      <c r="G95" s="51"/>
      <c r="H95" s="49">
        <v>45374</v>
      </c>
      <c r="I95" s="49">
        <v>46378</v>
      </c>
    </row>
    <row r="96" spans="1:9" s="46" customFormat="1" x14ac:dyDescent="0.25">
      <c r="A96" s="136" t="s">
        <v>140</v>
      </c>
      <c r="B96" s="137" t="str">
        <f t="shared" si="4"/>
        <v>HEADACHES WITHOUT MCC</v>
      </c>
      <c r="C96" s="138">
        <f t="shared" si="5"/>
        <v>2.1</v>
      </c>
      <c r="D96" s="139">
        <f t="shared" si="6"/>
        <v>0.84160000000000001</v>
      </c>
      <c r="E96" s="136" t="str">
        <f t="shared" si="7"/>
        <v>A</v>
      </c>
      <c r="G96" s="51"/>
      <c r="H96" s="49">
        <v>45375</v>
      </c>
      <c r="I96" s="49">
        <v>46379</v>
      </c>
    </row>
    <row r="97" spans="1:9" s="46" customFormat="1" x14ac:dyDescent="0.25">
      <c r="A97" s="136" t="s">
        <v>141</v>
      </c>
      <c r="B97" s="137" t="str">
        <f t="shared" si="4"/>
        <v>ORBITAL PROCEDURES WITH CC/MCC</v>
      </c>
      <c r="C97" s="138">
        <f t="shared" si="5"/>
        <v>4.0999999999999996</v>
      </c>
      <c r="D97" s="139">
        <f t="shared" si="6"/>
        <v>3.1303000000000001</v>
      </c>
      <c r="E97" s="136" t="str">
        <f t="shared" si="7"/>
        <v>M</v>
      </c>
      <c r="G97" s="51"/>
      <c r="H97" s="49">
        <v>45376</v>
      </c>
      <c r="I97" s="49">
        <v>46380</v>
      </c>
    </row>
    <row r="98" spans="1:9" s="46" customFormat="1" x14ac:dyDescent="0.25">
      <c r="A98" s="136" t="s">
        <v>142</v>
      </c>
      <c r="B98" s="137" t="str">
        <f t="shared" si="4"/>
        <v>ORBITAL PROCEDURES WITHOUT CC/MCC</v>
      </c>
      <c r="C98" s="138">
        <f t="shared" si="5"/>
        <v>2</v>
      </c>
      <c r="D98" s="139">
        <f t="shared" si="6"/>
        <v>1.8613</v>
      </c>
      <c r="E98" s="136" t="str">
        <f t="shared" si="7"/>
        <v>M</v>
      </c>
      <c r="G98" s="51"/>
      <c r="H98" s="49">
        <v>45377</v>
      </c>
      <c r="I98" s="49">
        <v>46381</v>
      </c>
    </row>
    <row r="99" spans="1:9" s="46" customFormat="1" x14ac:dyDescent="0.25">
      <c r="A99" s="136" t="s">
        <v>143</v>
      </c>
      <c r="B99" s="137" t="str">
        <f t="shared" si="4"/>
        <v>EXTRAOCULAR PROCEDURES EXCEPT ORBIT</v>
      </c>
      <c r="C99" s="138">
        <f t="shared" si="5"/>
        <v>5.4</v>
      </c>
      <c r="D99" s="139">
        <f t="shared" si="6"/>
        <v>1.7210000000000001</v>
      </c>
      <c r="E99" s="136" t="str">
        <f t="shared" si="7"/>
        <v>A</v>
      </c>
      <c r="G99" s="51"/>
      <c r="H99" s="49">
        <v>45378</v>
      </c>
      <c r="I99" s="49">
        <v>46382</v>
      </c>
    </row>
    <row r="100" spans="1:9" s="46" customFormat="1" x14ac:dyDescent="0.25">
      <c r="A100" s="136" t="s">
        <v>144</v>
      </c>
      <c r="B100" s="137" t="str">
        <f t="shared" si="4"/>
        <v>INTRAOCULAR PROCEDURES WITH CC/MCC</v>
      </c>
      <c r="C100" s="138">
        <f t="shared" si="5"/>
        <v>3.1</v>
      </c>
      <c r="D100" s="139">
        <f t="shared" si="6"/>
        <v>1.758</v>
      </c>
      <c r="E100" s="136" t="str">
        <f t="shared" si="7"/>
        <v>AO</v>
      </c>
      <c r="G100" s="51"/>
      <c r="H100" s="49">
        <v>45379</v>
      </c>
      <c r="I100" s="49">
        <v>46383</v>
      </c>
    </row>
    <row r="101" spans="1:9" s="46" customFormat="1" x14ac:dyDescent="0.25">
      <c r="A101" s="136" t="s">
        <v>145</v>
      </c>
      <c r="B101" s="137" t="str">
        <f t="shared" si="4"/>
        <v>INTRAOCULAR PROCEDURES WITHOUT CC/MCC</v>
      </c>
      <c r="C101" s="138">
        <f t="shared" si="5"/>
        <v>1.9</v>
      </c>
      <c r="D101" s="139">
        <f t="shared" si="6"/>
        <v>1.0887</v>
      </c>
      <c r="E101" s="136" t="str">
        <f t="shared" si="7"/>
        <v>MO</v>
      </c>
      <c r="G101" s="51"/>
      <c r="H101" s="49">
        <v>45380</v>
      </c>
      <c r="I101" s="49">
        <v>46384</v>
      </c>
    </row>
    <row r="102" spans="1:9" s="46" customFormat="1" x14ac:dyDescent="0.25">
      <c r="A102" s="136" t="s">
        <v>146</v>
      </c>
      <c r="B102" s="137" t="str">
        <f t="shared" si="4"/>
        <v>ACUTE MAJOR EYE INFECTIONS WITH CC/MCC</v>
      </c>
      <c r="C102" s="138">
        <f t="shared" si="5"/>
        <v>3.3</v>
      </c>
      <c r="D102" s="139">
        <f t="shared" si="6"/>
        <v>0.85580000000000001</v>
      </c>
      <c r="E102" s="136" t="str">
        <f t="shared" si="7"/>
        <v>AP</v>
      </c>
      <c r="G102" s="51"/>
      <c r="H102" s="49">
        <v>45381</v>
      </c>
      <c r="I102" s="49">
        <v>46385</v>
      </c>
    </row>
    <row r="103" spans="1:9" s="46" customFormat="1" x14ac:dyDescent="0.25">
      <c r="A103" s="136" t="s">
        <v>147</v>
      </c>
      <c r="B103" s="137" t="str">
        <f t="shared" si="4"/>
        <v>ACUTE MAJOR EYE INFECTIONS WITHOUT CC/MCC</v>
      </c>
      <c r="C103" s="138">
        <f t="shared" si="5"/>
        <v>2.9</v>
      </c>
      <c r="D103" s="139">
        <f t="shared" si="6"/>
        <v>0.52990000000000004</v>
      </c>
      <c r="E103" s="136" t="str">
        <f t="shared" si="7"/>
        <v>MP</v>
      </c>
      <c r="G103" s="51"/>
      <c r="H103" s="49">
        <v>45382</v>
      </c>
      <c r="I103" s="49">
        <v>46386</v>
      </c>
    </row>
    <row r="104" spans="1:9" s="46" customFormat="1" x14ac:dyDescent="0.25">
      <c r="A104" s="136" t="s">
        <v>148</v>
      </c>
      <c r="B104" s="137" t="str">
        <f t="shared" si="4"/>
        <v>NEUROLOGICAL EYE DISORDERS</v>
      </c>
      <c r="C104" s="138">
        <f t="shared" si="5"/>
        <v>2.4</v>
      </c>
      <c r="D104" s="139">
        <f t="shared" si="6"/>
        <v>0.99819999999999998</v>
      </c>
      <c r="E104" s="136" t="str">
        <f t="shared" si="7"/>
        <v>A</v>
      </c>
      <c r="G104" s="51"/>
      <c r="H104" s="49">
        <v>45383</v>
      </c>
      <c r="I104" s="49">
        <v>46387</v>
      </c>
    </row>
    <row r="105" spans="1:9" s="46" customFormat="1" x14ac:dyDescent="0.25">
      <c r="A105" s="136" t="s">
        <v>149</v>
      </c>
      <c r="B105" s="137" t="str">
        <f t="shared" si="4"/>
        <v>OTHER DISORDERS OF THE EYE WITH MCC OR THROMBOLYTIC AGENT</v>
      </c>
      <c r="C105" s="138">
        <f t="shared" si="5"/>
        <v>3.1</v>
      </c>
      <c r="D105" s="139">
        <f t="shared" si="6"/>
        <v>1.8346</v>
      </c>
      <c r="E105" s="136" t="str">
        <f t="shared" si="7"/>
        <v>M</v>
      </c>
      <c r="G105" s="51"/>
      <c r="H105" s="49">
        <v>45384</v>
      </c>
      <c r="I105" s="49">
        <v>46388</v>
      </c>
    </row>
    <row r="106" spans="1:9" s="46" customFormat="1" x14ac:dyDescent="0.25">
      <c r="A106" s="136" t="s">
        <v>150</v>
      </c>
      <c r="B106" s="137" t="str">
        <f t="shared" si="4"/>
        <v>OTHER DISORDERS OF THE EYE WITHOUT MCC</v>
      </c>
      <c r="C106" s="138">
        <f t="shared" si="5"/>
        <v>2.6</v>
      </c>
      <c r="D106" s="139">
        <f t="shared" si="6"/>
        <v>0.81679999999999997</v>
      </c>
      <c r="E106" s="136" t="str">
        <f t="shared" si="7"/>
        <v>A</v>
      </c>
      <c r="G106" s="51"/>
      <c r="H106" s="49">
        <v>45385</v>
      </c>
      <c r="I106" s="49">
        <v>46389</v>
      </c>
    </row>
    <row r="107" spans="1:9" s="46" customFormat="1" x14ac:dyDescent="0.25">
      <c r="A107" s="136" t="s">
        <v>151</v>
      </c>
      <c r="B107" s="137" t="str">
        <f t="shared" si="4"/>
        <v>SINUS AND MASTOID PROCEDURES WITH CC/MCC</v>
      </c>
      <c r="C107" s="138">
        <f t="shared" si="5"/>
        <v>3.7</v>
      </c>
      <c r="D107" s="139">
        <f t="shared" si="6"/>
        <v>3.2061999999999999</v>
      </c>
      <c r="E107" s="136" t="str">
        <f t="shared" si="7"/>
        <v>M</v>
      </c>
      <c r="G107" s="51"/>
      <c r="H107" s="49">
        <v>45386</v>
      </c>
      <c r="I107" s="49">
        <v>46390</v>
      </c>
    </row>
    <row r="108" spans="1:9" s="46" customFormat="1" x14ac:dyDescent="0.25">
      <c r="A108" s="136" t="s">
        <v>152</v>
      </c>
      <c r="B108" s="137" t="str">
        <f t="shared" si="4"/>
        <v>SINUS AND MASTOID PROCEDURES WITHOUT CC/MCC</v>
      </c>
      <c r="C108" s="138">
        <f t="shared" si="5"/>
        <v>1.3</v>
      </c>
      <c r="D108" s="139">
        <f t="shared" si="6"/>
        <v>1.5618000000000001</v>
      </c>
      <c r="E108" s="136" t="str">
        <f t="shared" si="7"/>
        <v>M</v>
      </c>
      <c r="G108" s="51"/>
      <c r="H108" s="49">
        <v>45387</v>
      </c>
      <c r="I108" s="49">
        <v>46391</v>
      </c>
    </row>
    <row r="109" spans="1:9" s="46" customFormat="1" x14ac:dyDescent="0.25">
      <c r="A109" s="136" t="s">
        <v>153</v>
      </c>
      <c r="B109" s="137" t="str">
        <f t="shared" si="4"/>
        <v>MOUTH PROCEDURES WITH CC/MCC</v>
      </c>
      <c r="C109" s="138">
        <f t="shared" si="5"/>
        <v>2.4</v>
      </c>
      <c r="D109" s="139">
        <f t="shared" si="6"/>
        <v>1.516</v>
      </c>
      <c r="E109" s="136" t="str">
        <f t="shared" si="7"/>
        <v>AP</v>
      </c>
      <c r="G109" s="51"/>
      <c r="H109" s="49">
        <v>45388</v>
      </c>
      <c r="I109" s="49">
        <v>46392</v>
      </c>
    </row>
    <row r="110" spans="1:9" s="46" customFormat="1" x14ac:dyDescent="0.25">
      <c r="A110" s="136" t="s">
        <v>154</v>
      </c>
      <c r="B110" s="137" t="str">
        <f t="shared" si="4"/>
        <v>MOUTH PROCEDURES WITHOUT CC/MCC</v>
      </c>
      <c r="C110" s="138">
        <f t="shared" si="5"/>
        <v>1.7</v>
      </c>
      <c r="D110" s="139">
        <f t="shared" si="6"/>
        <v>0.93889999999999996</v>
      </c>
      <c r="E110" s="136" t="str">
        <f t="shared" si="7"/>
        <v>MP</v>
      </c>
      <c r="G110" s="51"/>
      <c r="H110" s="49">
        <v>45389</v>
      </c>
      <c r="I110" s="49">
        <v>46393</v>
      </c>
    </row>
    <row r="111" spans="1:9" s="46" customFormat="1" x14ac:dyDescent="0.25">
      <c r="A111" s="136" t="s">
        <v>155</v>
      </c>
      <c r="B111" s="137" t="str">
        <f t="shared" si="4"/>
        <v>SALIVARY GLAND PROCEDURES</v>
      </c>
      <c r="C111" s="138">
        <f t="shared" si="5"/>
        <v>2.2000000000000002</v>
      </c>
      <c r="D111" s="139">
        <f t="shared" si="6"/>
        <v>1.6980999999999999</v>
      </c>
      <c r="E111" s="136" t="str">
        <f t="shared" si="7"/>
        <v>M</v>
      </c>
      <c r="G111" s="51"/>
      <c r="H111" s="49">
        <v>45390</v>
      </c>
      <c r="I111" s="49">
        <v>46394</v>
      </c>
    </row>
    <row r="112" spans="1:9" s="46" customFormat="1" x14ac:dyDescent="0.25">
      <c r="A112" s="136" t="s">
        <v>156</v>
      </c>
      <c r="B112" s="137" t="str">
        <f t="shared" si="4"/>
        <v>MAJOR HEAD AND NECK PROCEDURES WITH MCC</v>
      </c>
      <c r="C112" s="138">
        <f t="shared" si="5"/>
        <v>5.3</v>
      </c>
      <c r="D112" s="139">
        <f t="shared" si="6"/>
        <v>5.8540999999999999</v>
      </c>
      <c r="E112" s="136" t="str">
        <f t="shared" si="7"/>
        <v>A</v>
      </c>
      <c r="G112" s="51"/>
      <c r="H112" s="49">
        <v>45391</v>
      </c>
      <c r="I112" s="49">
        <v>46395</v>
      </c>
    </row>
    <row r="113" spans="1:9" s="46" customFormat="1" x14ac:dyDescent="0.25">
      <c r="A113" s="136" t="s">
        <v>157</v>
      </c>
      <c r="B113" s="137" t="str">
        <f t="shared" si="4"/>
        <v>MAJOR HEAD AND NECK PROCEDURES WITH CC</v>
      </c>
      <c r="C113" s="138">
        <f t="shared" si="5"/>
        <v>2.8</v>
      </c>
      <c r="D113" s="139">
        <f t="shared" si="6"/>
        <v>3.1911999999999998</v>
      </c>
      <c r="E113" s="136" t="str">
        <f t="shared" si="7"/>
        <v>A</v>
      </c>
      <c r="G113" s="51"/>
      <c r="H113" s="49">
        <v>45392</v>
      </c>
      <c r="I113" s="49">
        <v>46396</v>
      </c>
    </row>
    <row r="114" spans="1:9" s="46" customFormat="1" x14ac:dyDescent="0.25">
      <c r="A114" s="136" t="s">
        <v>158</v>
      </c>
      <c r="B114" s="137" t="str">
        <f t="shared" si="4"/>
        <v>MAJOR HEAD AND NECK PROCEDURES WITHOUT CC/MCC</v>
      </c>
      <c r="C114" s="138">
        <f t="shared" si="5"/>
        <v>1.9</v>
      </c>
      <c r="D114" s="139">
        <f t="shared" si="6"/>
        <v>3.0091999999999999</v>
      </c>
      <c r="E114" s="136" t="str">
        <f t="shared" si="7"/>
        <v>A</v>
      </c>
      <c r="G114" s="51"/>
      <c r="H114" s="49">
        <v>45393</v>
      </c>
      <c r="I114" s="49">
        <v>46397</v>
      </c>
    </row>
    <row r="115" spans="1:9" s="46" customFormat="1" x14ac:dyDescent="0.25">
      <c r="A115" s="136" t="s">
        <v>159</v>
      </c>
      <c r="B115" s="137" t="str">
        <f t="shared" si="4"/>
        <v>OTHER EAR, NOSE, MOUTH AND THROAT O.R. PROCEDURES WITH MCC</v>
      </c>
      <c r="C115" s="138">
        <f t="shared" si="5"/>
        <v>4.8</v>
      </c>
      <c r="D115" s="139">
        <f t="shared" si="6"/>
        <v>3.6061000000000001</v>
      </c>
      <c r="E115" s="136" t="str">
        <f t="shared" si="7"/>
        <v>A</v>
      </c>
      <c r="G115" s="51"/>
      <c r="H115" s="49">
        <v>45394</v>
      </c>
      <c r="I115" s="49">
        <v>46398</v>
      </c>
    </row>
    <row r="116" spans="1:9" s="46" customFormat="1" x14ac:dyDescent="0.25">
      <c r="A116" s="136" t="s">
        <v>160</v>
      </c>
      <c r="B116" s="137" t="str">
        <f t="shared" si="4"/>
        <v>OTHER EAR, NOSE, MOUTH AND THROAT O.R. PROCEDURES WITH CC</v>
      </c>
      <c r="C116" s="138">
        <f t="shared" si="5"/>
        <v>2.5</v>
      </c>
      <c r="D116" s="139">
        <f t="shared" si="6"/>
        <v>1.4833000000000001</v>
      </c>
      <c r="E116" s="136" t="str">
        <f t="shared" si="7"/>
        <v>A</v>
      </c>
      <c r="G116" s="51"/>
      <c r="H116" s="49">
        <v>45395</v>
      </c>
      <c r="I116" s="49">
        <v>46399</v>
      </c>
    </row>
    <row r="117" spans="1:9" s="46" customFormat="1" x14ac:dyDescent="0.25">
      <c r="A117" s="136" t="s">
        <v>161</v>
      </c>
      <c r="B117" s="137" t="str">
        <f t="shared" si="4"/>
        <v>OTHER EAR, NOSE, MOUTH AND THROAT O.R. PROCEDURES WITHOUT CC/MCC</v>
      </c>
      <c r="C117" s="138">
        <f t="shared" si="5"/>
        <v>1.6</v>
      </c>
      <c r="D117" s="139">
        <f t="shared" si="6"/>
        <v>1.0377000000000001</v>
      </c>
      <c r="E117" s="136" t="str">
        <f t="shared" si="7"/>
        <v>A</v>
      </c>
      <c r="G117" s="51"/>
      <c r="H117" s="49">
        <v>45396</v>
      </c>
      <c r="I117" s="49">
        <v>46400</v>
      </c>
    </row>
    <row r="118" spans="1:9" s="46" customFormat="1" x14ac:dyDescent="0.25">
      <c r="A118" s="136" t="s">
        <v>162</v>
      </c>
      <c r="B118" s="137" t="str">
        <f t="shared" si="4"/>
        <v>EAR, NOSE, MOUTH AND THROAT MALIGNANCY WITH MCC</v>
      </c>
      <c r="C118" s="138">
        <f t="shared" si="5"/>
        <v>7.4</v>
      </c>
      <c r="D118" s="139">
        <f t="shared" si="6"/>
        <v>2.6751999999999998</v>
      </c>
      <c r="E118" s="136" t="str">
        <f t="shared" si="7"/>
        <v>A</v>
      </c>
      <c r="G118" s="51"/>
      <c r="H118" s="49">
        <v>45397</v>
      </c>
      <c r="I118" s="49">
        <v>46401</v>
      </c>
    </row>
    <row r="119" spans="1:9" s="46" customFormat="1" x14ac:dyDescent="0.25">
      <c r="A119" s="136" t="s">
        <v>163</v>
      </c>
      <c r="B119" s="137" t="str">
        <f t="shared" si="4"/>
        <v>EAR, NOSE, MOUTH AND THROAT MALIGNANCY WITH CC</v>
      </c>
      <c r="C119" s="138">
        <f t="shared" si="5"/>
        <v>4.3</v>
      </c>
      <c r="D119" s="139">
        <f t="shared" si="6"/>
        <v>1.3073999999999999</v>
      </c>
      <c r="E119" s="136" t="str">
        <f t="shared" si="7"/>
        <v>AO</v>
      </c>
      <c r="G119" s="51"/>
      <c r="H119" s="49">
        <v>45398</v>
      </c>
      <c r="I119" s="49">
        <v>46402</v>
      </c>
    </row>
    <row r="120" spans="1:9" s="46" customFormat="1" x14ac:dyDescent="0.25">
      <c r="A120" s="136" t="s">
        <v>164</v>
      </c>
      <c r="B120" s="137" t="str">
        <f t="shared" si="4"/>
        <v>EAR, NOSE, MOUTH AND THROAT MALIGNANCY WITHOUT CC/MCC</v>
      </c>
      <c r="C120" s="138">
        <f t="shared" si="5"/>
        <v>2.2000000000000002</v>
      </c>
      <c r="D120" s="139">
        <f t="shared" si="6"/>
        <v>0.9304</v>
      </c>
      <c r="E120" s="136" t="str">
        <f t="shared" si="7"/>
        <v>MO</v>
      </c>
      <c r="G120" s="51"/>
      <c r="H120" s="49">
        <v>45399</v>
      </c>
      <c r="I120" s="49">
        <v>46403</v>
      </c>
    </row>
    <row r="121" spans="1:9" s="46" customFormat="1" x14ac:dyDescent="0.25">
      <c r="A121" s="136" t="s">
        <v>165</v>
      </c>
      <c r="B121" s="137" t="str">
        <f t="shared" si="4"/>
        <v>DYSEQUILIBRIUM</v>
      </c>
      <c r="C121" s="138">
        <f t="shared" si="5"/>
        <v>2.2000000000000002</v>
      </c>
      <c r="D121" s="139">
        <f t="shared" si="6"/>
        <v>0.93569999999999998</v>
      </c>
      <c r="E121" s="136" t="str">
        <f t="shared" si="7"/>
        <v>A</v>
      </c>
      <c r="G121" s="51"/>
      <c r="H121" s="49">
        <v>45400</v>
      </c>
      <c r="I121" s="49">
        <v>46404</v>
      </c>
    </row>
    <row r="122" spans="1:9" s="46" customFormat="1" x14ac:dyDescent="0.25">
      <c r="A122" s="136" t="s">
        <v>166</v>
      </c>
      <c r="B122" s="137" t="str">
        <f t="shared" si="4"/>
        <v>EPISTAXIS WITH MCC</v>
      </c>
      <c r="C122" s="138">
        <f t="shared" si="5"/>
        <v>3.5</v>
      </c>
      <c r="D122" s="139">
        <f t="shared" si="6"/>
        <v>2.1326000000000001</v>
      </c>
      <c r="E122" s="136" t="str">
        <f t="shared" si="7"/>
        <v>M</v>
      </c>
      <c r="G122" s="51"/>
      <c r="H122" s="49">
        <v>45401</v>
      </c>
      <c r="I122" s="49">
        <v>46405</v>
      </c>
    </row>
    <row r="123" spans="1:9" s="46" customFormat="1" x14ac:dyDescent="0.25">
      <c r="A123" s="136" t="s">
        <v>167</v>
      </c>
      <c r="B123" s="137" t="str">
        <f t="shared" si="4"/>
        <v>EPISTAXIS WITHOUT MCC</v>
      </c>
      <c r="C123" s="138">
        <f t="shared" si="5"/>
        <v>2.1</v>
      </c>
      <c r="D123" s="139">
        <f t="shared" si="6"/>
        <v>1.1198999999999999</v>
      </c>
      <c r="E123" s="136" t="str">
        <f t="shared" si="7"/>
        <v>M</v>
      </c>
      <c r="G123" s="51"/>
      <c r="H123" s="49">
        <v>45402</v>
      </c>
      <c r="I123" s="49">
        <v>46406</v>
      </c>
    </row>
    <row r="124" spans="1:9" s="46" customFormat="1" x14ac:dyDescent="0.25">
      <c r="A124" s="136" t="s">
        <v>168</v>
      </c>
      <c r="B124" s="137" t="str">
        <f t="shared" si="4"/>
        <v>OTITIS MEDIA AND URI WITH MCC</v>
      </c>
      <c r="C124" s="138">
        <f t="shared" si="5"/>
        <v>2</v>
      </c>
      <c r="D124" s="139">
        <f t="shared" si="6"/>
        <v>0.68759999999999999</v>
      </c>
      <c r="E124" s="136" t="str">
        <f t="shared" si="7"/>
        <v>A</v>
      </c>
      <c r="G124" s="51"/>
      <c r="H124" s="49">
        <v>45403</v>
      </c>
      <c r="I124" s="49">
        <v>46407</v>
      </c>
    </row>
    <row r="125" spans="1:9" s="46" customFormat="1" x14ac:dyDescent="0.25">
      <c r="A125" s="136" t="s">
        <v>169</v>
      </c>
      <c r="B125" s="137" t="str">
        <f t="shared" si="4"/>
        <v>OTITIS MEDIA AND URI WITHOUT MCC</v>
      </c>
      <c r="C125" s="138">
        <f t="shared" si="5"/>
        <v>1.8</v>
      </c>
      <c r="D125" s="139">
        <f t="shared" si="6"/>
        <v>0.5111</v>
      </c>
      <c r="E125" s="136" t="str">
        <f t="shared" si="7"/>
        <v>A</v>
      </c>
      <c r="G125" s="51"/>
      <c r="H125" s="49">
        <v>45404</v>
      </c>
      <c r="I125" s="49">
        <v>46408</v>
      </c>
    </row>
    <row r="126" spans="1:9" s="46" customFormat="1" x14ac:dyDescent="0.25">
      <c r="A126" s="136" t="s">
        <v>170</v>
      </c>
      <c r="B126" s="137" t="str">
        <f t="shared" si="4"/>
        <v>OTHER EAR, NOSE, MOUTH AND THROAT DIAGNOSES WITH MCC</v>
      </c>
      <c r="C126" s="138">
        <f t="shared" si="5"/>
        <v>4</v>
      </c>
      <c r="D126" s="139">
        <f t="shared" si="6"/>
        <v>2.3416000000000001</v>
      </c>
      <c r="E126" s="136" t="str">
        <f t="shared" si="7"/>
        <v>M</v>
      </c>
      <c r="G126" s="51"/>
      <c r="H126" s="49">
        <v>45405</v>
      </c>
      <c r="I126" s="49">
        <v>46409</v>
      </c>
    </row>
    <row r="127" spans="1:9" s="46" customFormat="1" x14ac:dyDescent="0.25">
      <c r="A127" s="136" t="s">
        <v>171</v>
      </c>
      <c r="B127" s="137" t="str">
        <f t="shared" si="4"/>
        <v>OTHER EAR, NOSE, MOUTH AND THROAT DIAGNOSES WITH CC</v>
      </c>
      <c r="C127" s="138">
        <f t="shared" si="5"/>
        <v>2.8</v>
      </c>
      <c r="D127" s="139">
        <f t="shared" si="6"/>
        <v>0.88060000000000005</v>
      </c>
      <c r="E127" s="136" t="str">
        <f t="shared" si="7"/>
        <v>A</v>
      </c>
      <c r="G127" s="51"/>
      <c r="H127" s="49">
        <v>45406</v>
      </c>
      <c r="I127" s="49">
        <v>46410</v>
      </c>
    </row>
    <row r="128" spans="1:9" s="46" customFormat="1" x14ac:dyDescent="0.25">
      <c r="A128" s="136" t="s">
        <v>172</v>
      </c>
      <c r="B128" s="137" t="str">
        <f t="shared" si="4"/>
        <v>OTHER EAR, NOSE, MOUTH AND THROAT DIAGNOSES WITHOUT CC/MCC</v>
      </c>
      <c r="C128" s="138">
        <f t="shared" si="5"/>
        <v>1.9</v>
      </c>
      <c r="D128" s="139">
        <f t="shared" si="6"/>
        <v>0.65049999999999997</v>
      </c>
      <c r="E128" s="136" t="str">
        <f t="shared" si="7"/>
        <v>A</v>
      </c>
      <c r="G128" s="51"/>
      <c r="H128" s="49">
        <v>45407</v>
      </c>
      <c r="I128" s="49">
        <v>46411</v>
      </c>
    </row>
    <row r="129" spans="1:9" s="46" customFormat="1" x14ac:dyDescent="0.25">
      <c r="A129" s="136" t="s">
        <v>173</v>
      </c>
      <c r="B129" s="137" t="str">
        <f t="shared" si="4"/>
        <v>DENTAL AND ORAL DISEASES WITH MCC</v>
      </c>
      <c r="C129" s="138">
        <f t="shared" si="5"/>
        <v>4.3</v>
      </c>
      <c r="D129" s="139">
        <f t="shared" si="6"/>
        <v>1.5277000000000001</v>
      </c>
      <c r="E129" s="136" t="str">
        <f t="shared" si="7"/>
        <v>A</v>
      </c>
      <c r="G129" s="51"/>
      <c r="H129" s="49">
        <v>45408</v>
      </c>
      <c r="I129" s="49">
        <v>46412</v>
      </c>
    </row>
    <row r="130" spans="1:9" s="46" customFormat="1" x14ac:dyDescent="0.25">
      <c r="A130" s="136" t="s">
        <v>174</v>
      </c>
      <c r="B130" s="137" t="str">
        <f t="shared" si="4"/>
        <v>DENTAL AND ORAL DISEASES WITH CC</v>
      </c>
      <c r="C130" s="138">
        <f t="shared" si="5"/>
        <v>2.2000000000000002</v>
      </c>
      <c r="D130" s="139">
        <f t="shared" si="6"/>
        <v>0.88749999999999996</v>
      </c>
      <c r="E130" s="136" t="str">
        <f t="shared" si="7"/>
        <v>A</v>
      </c>
      <c r="G130" s="51"/>
      <c r="H130" s="49">
        <v>45409</v>
      </c>
      <c r="I130" s="49">
        <v>46413</v>
      </c>
    </row>
    <row r="131" spans="1:9" s="46" customFormat="1" x14ac:dyDescent="0.25">
      <c r="A131" s="136" t="s">
        <v>175</v>
      </c>
      <c r="B131" s="137" t="str">
        <f t="shared" si="4"/>
        <v>DENTAL AND ORAL DISEASES WITHOUT CC/MCC</v>
      </c>
      <c r="C131" s="138">
        <f t="shared" si="5"/>
        <v>2</v>
      </c>
      <c r="D131" s="139">
        <f t="shared" si="6"/>
        <v>0.76029999999999998</v>
      </c>
      <c r="E131" s="136" t="str">
        <f t="shared" si="7"/>
        <v>A</v>
      </c>
      <c r="G131" s="51"/>
      <c r="H131" s="49">
        <v>45410</v>
      </c>
      <c r="I131" s="49">
        <v>46414</v>
      </c>
    </row>
    <row r="132" spans="1:9" s="46" customFormat="1" x14ac:dyDescent="0.25">
      <c r="A132" s="136" t="s">
        <v>176</v>
      </c>
      <c r="B132" s="137" t="str">
        <f t="shared" si="4"/>
        <v>MAJOR CHEST PROCEDURES WITH MCC</v>
      </c>
      <c r="C132" s="138">
        <f t="shared" si="5"/>
        <v>7</v>
      </c>
      <c r="D132" s="139">
        <f t="shared" si="6"/>
        <v>4.6632999999999996</v>
      </c>
      <c r="E132" s="136" t="str">
        <f t="shared" si="7"/>
        <v>A</v>
      </c>
      <c r="G132" s="51"/>
      <c r="H132" s="49">
        <v>45411</v>
      </c>
      <c r="I132" s="49">
        <v>46415</v>
      </c>
    </row>
    <row r="133" spans="1:9" s="46" customFormat="1" x14ac:dyDescent="0.25">
      <c r="A133" s="136" t="s">
        <v>177</v>
      </c>
      <c r="B133" s="137" t="str">
        <f t="shared" si="4"/>
        <v>MAJOR CHEST PROCEDURES WITH CC</v>
      </c>
      <c r="C133" s="138">
        <f t="shared" si="5"/>
        <v>3.9</v>
      </c>
      <c r="D133" s="139">
        <f t="shared" si="6"/>
        <v>3.3603000000000001</v>
      </c>
      <c r="E133" s="136" t="str">
        <f t="shared" si="7"/>
        <v>A</v>
      </c>
      <c r="G133" s="51"/>
      <c r="H133" s="49">
        <v>45412</v>
      </c>
      <c r="I133" s="49">
        <v>46416</v>
      </c>
    </row>
    <row r="134" spans="1:9" s="46" customFormat="1" x14ac:dyDescent="0.25">
      <c r="A134" s="136" t="s">
        <v>178</v>
      </c>
      <c r="B134" s="137" t="str">
        <f t="shared" si="4"/>
        <v>MAJOR CHEST PROCEDURES WITHOUT CC/MCC</v>
      </c>
      <c r="C134" s="138">
        <f t="shared" si="5"/>
        <v>2.7</v>
      </c>
      <c r="D134" s="139">
        <f t="shared" si="6"/>
        <v>2.8664000000000001</v>
      </c>
      <c r="E134" s="136" t="str">
        <f t="shared" si="7"/>
        <v>A</v>
      </c>
      <c r="G134" s="51"/>
      <c r="H134" s="49">
        <v>45413</v>
      </c>
      <c r="I134" s="49">
        <v>46417</v>
      </c>
    </row>
    <row r="135" spans="1:9" s="46" customFormat="1" x14ac:dyDescent="0.25">
      <c r="A135" s="136" t="s">
        <v>179</v>
      </c>
      <c r="B135" s="137" t="str">
        <f t="shared" si="4"/>
        <v>OTHER RESPIRATORY SYSTEM O.R. PROCEDURES WITH MCC</v>
      </c>
      <c r="C135" s="138">
        <f t="shared" si="5"/>
        <v>7.4</v>
      </c>
      <c r="D135" s="139">
        <f t="shared" si="6"/>
        <v>3.4674999999999998</v>
      </c>
      <c r="E135" s="136" t="str">
        <f t="shared" si="7"/>
        <v>A</v>
      </c>
      <c r="G135" s="51"/>
      <c r="H135" s="49">
        <v>45414</v>
      </c>
      <c r="I135" s="49">
        <v>46418</v>
      </c>
    </row>
    <row r="136" spans="1:9" s="46" customFormat="1" x14ac:dyDescent="0.25">
      <c r="A136" s="136" t="s">
        <v>180</v>
      </c>
      <c r="B136" s="137" t="str">
        <f t="shared" ref="B136:B201" si="8">VLOOKUP($A136, DRG_Tab, 2, FALSE)</f>
        <v>OTHER RESPIRATORY SYSTEM O.R. PROCEDURES WITH CC</v>
      </c>
      <c r="C136" s="138">
        <f t="shared" ref="C136:C201" si="9">ROUND(VLOOKUP($A136, DRG_Tab, 14, FALSE), 1)</f>
        <v>4.0999999999999996</v>
      </c>
      <c r="D136" s="139">
        <f t="shared" ref="D136:D201" si="10">VLOOKUP($A136, DRG_Tab, 20, FALSE)</f>
        <v>2.1831999999999998</v>
      </c>
      <c r="E136" s="136" t="str">
        <f t="shared" ref="E136:E201" si="11">VLOOKUP(A136, DRG_Tab, 19, FALSE)</f>
        <v>A</v>
      </c>
      <c r="G136" s="51"/>
      <c r="H136" s="49">
        <v>45415</v>
      </c>
      <c r="I136" s="49">
        <v>46419</v>
      </c>
    </row>
    <row r="137" spans="1:9" s="46" customFormat="1" x14ac:dyDescent="0.25">
      <c r="A137" s="136" t="s">
        <v>181</v>
      </c>
      <c r="B137" s="137" t="str">
        <f t="shared" si="8"/>
        <v>OTHER RESPIRATORY SYSTEM O.R. PROCEDURES WITHOUT CC/MCC</v>
      </c>
      <c r="C137" s="138">
        <f t="shared" si="9"/>
        <v>1.5</v>
      </c>
      <c r="D137" s="139">
        <f t="shared" si="10"/>
        <v>2.0308000000000002</v>
      </c>
      <c r="E137" s="136" t="str">
        <f t="shared" si="11"/>
        <v>A</v>
      </c>
      <c r="G137" s="51"/>
      <c r="H137" s="49">
        <v>45416</v>
      </c>
      <c r="I137" s="49">
        <v>46420</v>
      </c>
    </row>
    <row r="138" spans="1:9" s="46" customFormat="1" x14ac:dyDescent="0.25">
      <c r="A138" s="136" t="s">
        <v>182</v>
      </c>
      <c r="B138" s="137" t="str">
        <f t="shared" si="8"/>
        <v>ULTRASOUND ACCELERATED AND OTHER THROMBOLYSIS WITH PRINCIPAL DIAGNOSIS PULMONARY EMBOLISM</v>
      </c>
      <c r="C138" s="138">
        <f t="shared" si="9"/>
        <v>3.7</v>
      </c>
      <c r="D138" s="139">
        <f t="shared" si="10"/>
        <v>4.3468999999999998</v>
      </c>
      <c r="E138" s="136" t="str">
        <f t="shared" si="11"/>
        <v>M</v>
      </c>
      <c r="G138" s="51"/>
      <c r="H138" s="49">
        <v>45417</v>
      </c>
      <c r="I138" s="49">
        <v>46421</v>
      </c>
    </row>
    <row r="139" spans="1:9" s="46" customFormat="1" x14ac:dyDescent="0.25">
      <c r="A139" s="136" t="s">
        <v>183</v>
      </c>
      <c r="B139" s="137" t="str">
        <f t="shared" si="8"/>
        <v>PULMONARY EMBOLISM WITH MCC OR ACUTE COR PULMONALE</v>
      </c>
      <c r="C139" s="138">
        <f t="shared" si="9"/>
        <v>4.0999999999999996</v>
      </c>
      <c r="D139" s="139">
        <f t="shared" si="10"/>
        <v>1.593</v>
      </c>
      <c r="E139" s="136" t="str">
        <f t="shared" si="11"/>
        <v>A</v>
      </c>
      <c r="G139" s="51"/>
      <c r="H139" s="49">
        <v>45418</v>
      </c>
      <c r="I139" s="49">
        <v>46422</v>
      </c>
    </row>
    <row r="140" spans="1:9" s="46" customFormat="1" x14ac:dyDescent="0.25">
      <c r="A140" s="136" t="s">
        <v>184</v>
      </c>
      <c r="B140" s="137" t="str">
        <f t="shared" si="8"/>
        <v>PULMONARY EMBOLISM WITHOUT MCC</v>
      </c>
      <c r="C140" s="138">
        <f t="shared" si="9"/>
        <v>2.7</v>
      </c>
      <c r="D140" s="139">
        <f t="shared" si="10"/>
        <v>1.0468</v>
      </c>
      <c r="E140" s="136" t="str">
        <f t="shared" si="11"/>
        <v>A</v>
      </c>
      <c r="G140" s="51"/>
      <c r="H140" s="49">
        <v>45419</v>
      </c>
      <c r="I140" s="49">
        <v>46423</v>
      </c>
    </row>
    <row r="141" spans="1:9" s="46" customFormat="1" x14ac:dyDescent="0.25">
      <c r="A141" s="136" t="s">
        <v>185</v>
      </c>
      <c r="B141" s="137" t="str">
        <f t="shared" si="8"/>
        <v>RESPIRATORY INFECTIONS AND INFLAMMATIONS WITH MCC</v>
      </c>
      <c r="C141" s="138">
        <f t="shared" si="9"/>
        <v>4.0999999999999996</v>
      </c>
      <c r="D141" s="139">
        <f t="shared" si="10"/>
        <v>1.4837</v>
      </c>
      <c r="E141" s="136" t="str">
        <f t="shared" si="11"/>
        <v>A</v>
      </c>
      <c r="G141" s="51"/>
      <c r="H141" s="49">
        <v>45420</v>
      </c>
      <c r="I141" s="49">
        <v>46424</v>
      </c>
    </row>
    <row r="142" spans="1:9" s="46" customFormat="1" x14ac:dyDescent="0.25">
      <c r="A142" s="136" t="s">
        <v>186</v>
      </c>
      <c r="B142" s="137" t="str">
        <f t="shared" si="8"/>
        <v>RESPIRATORY INFECTIONS AND INFLAMMATIONS WITH CC</v>
      </c>
      <c r="C142" s="138">
        <f t="shared" si="9"/>
        <v>3.5</v>
      </c>
      <c r="D142" s="139">
        <f t="shared" si="10"/>
        <v>1.1353</v>
      </c>
      <c r="E142" s="136" t="str">
        <f t="shared" si="11"/>
        <v>A</v>
      </c>
      <c r="G142" s="51"/>
      <c r="H142" s="49">
        <v>45421</v>
      </c>
      <c r="I142" s="49">
        <v>46425</v>
      </c>
    </row>
    <row r="143" spans="1:9" s="46" customFormat="1" x14ac:dyDescent="0.25">
      <c r="A143" s="136" t="s">
        <v>187</v>
      </c>
      <c r="B143" s="137" t="str">
        <f t="shared" si="8"/>
        <v>RESPIRATORY INFECTIONS AND INFLAMMATIONS WITHOUT CC/MCC</v>
      </c>
      <c r="C143" s="138">
        <f t="shared" si="9"/>
        <v>2.2000000000000002</v>
      </c>
      <c r="D143" s="139">
        <f t="shared" si="10"/>
        <v>0.70960000000000001</v>
      </c>
      <c r="E143" s="136" t="str">
        <f t="shared" si="11"/>
        <v>A</v>
      </c>
      <c r="G143" s="51"/>
      <c r="H143" s="49">
        <v>45422</v>
      </c>
      <c r="I143" s="49">
        <v>46426</v>
      </c>
    </row>
    <row r="144" spans="1:9" s="46" customFormat="1" x14ac:dyDescent="0.25">
      <c r="A144" s="136" t="s">
        <v>188</v>
      </c>
      <c r="B144" s="137" t="str">
        <f t="shared" si="8"/>
        <v>RESPIRATORY NEOPLASMS WITH MCC</v>
      </c>
      <c r="C144" s="138">
        <f t="shared" si="9"/>
        <v>5.6</v>
      </c>
      <c r="D144" s="139">
        <f t="shared" si="10"/>
        <v>2.2130999999999998</v>
      </c>
      <c r="E144" s="136" t="str">
        <f t="shared" si="11"/>
        <v>A</v>
      </c>
      <c r="G144" s="51"/>
      <c r="H144" s="49">
        <v>45423</v>
      </c>
      <c r="I144" s="49">
        <v>46427</v>
      </c>
    </row>
    <row r="145" spans="1:9" s="46" customFormat="1" x14ac:dyDescent="0.25">
      <c r="A145" s="136" t="s">
        <v>189</v>
      </c>
      <c r="B145" s="137" t="str">
        <f t="shared" si="8"/>
        <v>RESPIRATORY NEOPLASMS WITH CC</v>
      </c>
      <c r="C145" s="138">
        <f t="shared" si="9"/>
        <v>4.5</v>
      </c>
      <c r="D145" s="139">
        <f t="shared" si="10"/>
        <v>1.6195999999999999</v>
      </c>
      <c r="E145" s="136" t="str">
        <f t="shared" si="11"/>
        <v>A</v>
      </c>
      <c r="G145" s="51"/>
      <c r="H145" s="49">
        <v>45424</v>
      </c>
      <c r="I145" s="49">
        <v>46428</v>
      </c>
    </row>
    <row r="146" spans="1:9" s="46" customFormat="1" x14ac:dyDescent="0.25">
      <c r="A146" s="136" t="s">
        <v>190</v>
      </c>
      <c r="B146" s="137" t="str">
        <f t="shared" si="8"/>
        <v>RESPIRATORY NEOPLASMS WITHOUT CC/MCC</v>
      </c>
      <c r="C146" s="138">
        <f t="shared" si="9"/>
        <v>2</v>
      </c>
      <c r="D146" s="139">
        <f t="shared" si="10"/>
        <v>1.0940000000000001</v>
      </c>
      <c r="E146" s="136" t="str">
        <f t="shared" si="11"/>
        <v>M</v>
      </c>
      <c r="G146" s="51"/>
      <c r="H146" s="49">
        <v>45425</v>
      </c>
      <c r="I146" s="49">
        <v>46429</v>
      </c>
    </row>
    <row r="147" spans="1:9" s="46" customFormat="1" x14ac:dyDescent="0.25">
      <c r="A147" s="136" t="s">
        <v>191</v>
      </c>
      <c r="B147" s="137" t="str">
        <f t="shared" si="8"/>
        <v>MAJOR CHEST TRAUMA WITH MCC</v>
      </c>
      <c r="C147" s="138">
        <f t="shared" si="9"/>
        <v>3.8</v>
      </c>
      <c r="D147" s="139">
        <f t="shared" si="10"/>
        <v>1.3187</v>
      </c>
      <c r="E147" s="136" t="str">
        <f t="shared" si="11"/>
        <v>A</v>
      </c>
      <c r="G147" s="51"/>
      <c r="H147" s="49">
        <v>45426</v>
      </c>
      <c r="I147" s="49">
        <v>46430</v>
      </c>
    </row>
    <row r="148" spans="1:9" s="46" customFormat="1" x14ac:dyDescent="0.25">
      <c r="A148" s="136" t="s">
        <v>192</v>
      </c>
      <c r="B148" s="137" t="str">
        <f t="shared" si="8"/>
        <v>MAJOR CHEST TRAUMA WITH CC</v>
      </c>
      <c r="C148" s="138">
        <f t="shared" si="9"/>
        <v>2.6</v>
      </c>
      <c r="D148" s="139">
        <f t="shared" si="10"/>
        <v>1.0754999999999999</v>
      </c>
      <c r="E148" s="136" t="str">
        <f t="shared" si="11"/>
        <v>AP</v>
      </c>
      <c r="G148" s="51"/>
      <c r="H148" s="49">
        <v>45427</v>
      </c>
      <c r="I148" s="49">
        <v>46431</v>
      </c>
    </row>
    <row r="149" spans="1:9" s="46" customFormat="1" x14ac:dyDescent="0.25">
      <c r="A149" s="136" t="s">
        <v>193</v>
      </c>
      <c r="B149" s="137" t="str">
        <f t="shared" si="8"/>
        <v>MAJOR CHEST TRAUMA WITHOUT CC/MCC</v>
      </c>
      <c r="C149" s="138">
        <f t="shared" si="9"/>
        <v>2.2000000000000002</v>
      </c>
      <c r="D149" s="139">
        <f t="shared" si="10"/>
        <v>0.76529999999999998</v>
      </c>
      <c r="E149" s="136" t="str">
        <f t="shared" si="11"/>
        <v>MP</v>
      </c>
      <c r="G149" s="51"/>
      <c r="H149" s="49">
        <v>45428</v>
      </c>
      <c r="I149" s="49">
        <v>46432</v>
      </c>
    </row>
    <row r="150" spans="1:9" s="46" customFormat="1" x14ac:dyDescent="0.25">
      <c r="A150" s="136" t="s">
        <v>194</v>
      </c>
      <c r="B150" s="137" t="str">
        <f t="shared" si="8"/>
        <v>PLEURAL EFFUSION WITH MCC</v>
      </c>
      <c r="C150" s="138">
        <f t="shared" si="9"/>
        <v>4.3</v>
      </c>
      <c r="D150" s="139">
        <f t="shared" si="10"/>
        <v>1.5028999999999999</v>
      </c>
      <c r="E150" s="136" t="str">
        <f t="shared" si="11"/>
        <v>A</v>
      </c>
      <c r="G150" s="51"/>
      <c r="H150" s="49">
        <v>45429</v>
      </c>
      <c r="I150" s="49">
        <v>46433</v>
      </c>
    </row>
    <row r="151" spans="1:9" s="46" customFormat="1" x14ac:dyDescent="0.25">
      <c r="A151" s="136" t="s">
        <v>195</v>
      </c>
      <c r="B151" s="137" t="str">
        <f t="shared" si="8"/>
        <v>PLEURAL EFFUSION WITH CC</v>
      </c>
      <c r="C151" s="138">
        <f t="shared" si="9"/>
        <v>2.9</v>
      </c>
      <c r="D151" s="139">
        <f t="shared" si="10"/>
        <v>1.0786</v>
      </c>
      <c r="E151" s="136" t="str">
        <f t="shared" si="11"/>
        <v>A</v>
      </c>
      <c r="G151" s="51"/>
      <c r="H151" s="49">
        <v>45430</v>
      </c>
      <c r="I151" s="49">
        <v>46434</v>
      </c>
    </row>
    <row r="152" spans="1:9" s="46" customFormat="1" x14ac:dyDescent="0.25">
      <c r="A152" s="136" t="s">
        <v>196</v>
      </c>
      <c r="B152" s="137" t="str">
        <f t="shared" si="8"/>
        <v>PLEURAL EFFUSION WITHOUT CC/MCC</v>
      </c>
      <c r="C152" s="138">
        <f t="shared" si="9"/>
        <v>2.1</v>
      </c>
      <c r="D152" s="139">
        <f t="shared" si="10"/>
        <v>0.97850000000000004</v>
      </c>
      <c r="E152" s="136" t="str">
        <f t="shared" si="11"/>
        <v>M</v>
      </c>
      <c r="G152" s="51"/>
      <c r="H152" s="49">
        <v>45431</v>
      </c>
      <c r="I152" s="49">
        <v>46435</v>
      </c>
    </row>
    <row r="153" spans="1:9" s="46" customFormat="1" x14ac:dyDescent="0.25">
      <c r="A153" s="136" t="s">
        <v>197</v>
      </c>
      <c r="B153" s="137" t="str">
        <f t="shared" si="8"/>
        <v>PULMONARY EDEMA AND RESPIRATORY FAILURE</v>
      </c>
      <c r="C153" s="138">
        <f t="shared" si="9"/>
        <v>3.3</v>
      </c>
      <c r="D153" s="139">
        <f t="shared" si="10"/>
        <v>1.1936</v>
      </c>
      <c r="E153" s="136" t="str">
        <f t="shared" si="11"/>
        <v>A</v>
      </c>
      <c r="G153" s="51"/>
      <c r="H153" s="49">
        <v>45432</v>
      </c>
      <c r="I153" s="49">
        <v>46436</v>
      </c>
    </row>
    <row r="154" spans="1:9" s="46" customFormat="1" x14ac:dyDescent="0.25">
      <c r="A154" s="136" t="s">
        <v>198</v>
      </c>
      <c r="B154" s="137" t="str">
        <f t="shared" si="8"/>
        <v>CHRONIC OBSTRUCTIVE PULMONARY DISEASE WITH MCC</v>
      </c>
      <c r="C154" s="138">
        <f t="shared" si="9"/>
        <v>3.8</v>
      </c>
      <c r="D154" s="139">
        <f t="shared" si="10"/>
        <v>1.3250999999999999</v>
      </c>
      <c r="E154" s="136" t="str">
        <f t="shared" si="11"/>
        <v>A</v>
      </c>
      <c r="G154" s="51"/>
      <c r="H154" s="49">
        <v>45433</v>
      </c>
      <c r="I154" s="49">
        <v>46437</v>
      </c>
    </row>
    <row r="155" spans="1:9" s="46" customFormat="1" x14ac:dyDescent="0.25">
      <c r="A155" s="136" t="s">
        <v>199</v>
      </c>
      <c r="B155" s="137" t="str">
        <f t="shared" si="8"/>
        <v>CHRONIC OBSTRUCTIVE PULMONARY DISEASE WITH CC</v>
      </c>
      <c r="C155" s="138">
        <f t="shared" si="9"/>
        <v>3.1</v>
      </c>
      <c r="D155" s="139">
        <f t="shared" si="10"/>
        <v>1.0677000000000001</v>
      </c>
      <c r="E155" s="136" t="str">
        <f t="shared" si="11"/>
        <v>A</v>
      </c>
      <c r="G155" s="51"/>
      <c r="H155" s="49">
        <v>45434</v>
      </c>
      <c r="I155" s="49">
        <v>46438</v>
      </c>
    </row>
    <row r="156" spans="1:9" s="46" customFormat="1" x14ac:dyDescent="0.25">
      <c r="A156" s="136" t="s">
        <v>200</v>
      </c>
      <c r="B156" s="137" t="str">
        <f t="shared" si="8"/>
        <v>CHRONIC OBSTRUCTIVE PULMONARY DISEASE WITHOUT CC/MCC</v>
      </c>
      <c r="C156" s="138">
        <f t="shared" si="9"/>
        <v>2.2000000000000002</v>
      </c>
      <c r="D156" s="139">
        <f t="shared" si="10"/>
        <v>0.82440000000000002</v>
      </c>
      <c r="E156" s="136" t="str">
        <f t="shared" si="11"/>
        <v>A</v>
      </c>
      <c r="G156" s="51"/>
      <c r="H156" s="49">
        <v>45435</v>
      </c>
      <c r="I156" s="49">
        <v>46439</v>
      </c>
    </row>
    <row r="157" spans="1:9" s="46" customFormat="1" x14ac:dyDescent="0.25">
      <c r="A157" s="136" t="s">
        <v>201</v>
      </c>
      <c r="B157" s="137" t="str">
        <f t="shared" si="8"/>
        <v>SIMPLE PNEUMONIA AND PLEURISY WITH MCC</v>
      </c>
      <c r="C157" s="138">
        <f t="shared" si="9"/>
        <v>3.6</v>
      </c>
      <c r="D157" s="139">
        <f t="shared" si="10"/>
        <v>1.2488999999999999</v>
      </c>
      <c r="E157" s="136" t="str">
        <f t="shared" si="11"/>
        <v>A</v>
      </c>
      <c r="G157" s="51"/>
      <c r="H157" s="49">
        <v>45436</v>
      </c>
      <c r="I157" s="49">
        <v>46440</v>
      </c>
    </row>
    <row r="158" spans="1:9" s="46" customFormat="1" x14ac:dyDescent="0.25">
      <c r="A158" s="136" t="s">
        <v>202</v>
      </c>
      <c r="B158" s="137" t="str">
        <f t="shared" si="8"/>
        <v>SIMPLE PNEUMONIA AND PLEURISY WITH CC</v>
      </c>
      <c r="C158" s="138">
        <f t="shared" si="9"/>
        <v>2.7</v>
      </c>
      <c r="D158" s="139">
        <f t="shared" si="10"/>
        <v>0.90110000000000001</v>
      </c>
      <c r="E158" s="136" t="str">
        <f t="shared" si="11"/>
        <v>A</v>
      </c>
      <c r="G158" s="51"/>
      <c r="H158" s="49">
        <v>45437</v>
      </c>
      <c r="I158" s="49">
        <v>46441</v>
      </c>
    </row>
    <row r="159" spans="1:9" s="46" customFormat="1" x14ac:dyDescent="0.25">
      <c r="A159" s="136" t="s">
        <v>203</v>
      </c>
      <c r="B159" s="137" t="str">
        <f t="shared" si="8"/>
        <v>SIMPLE PNEUMONIA AND PLEURISY WITHOUT CC/MCC</v>
      </c>
      <c r="C159" s="138">
        <f t="shared" si="9"/>
        <v>2</v>
      </c>
      <c r="D159" s="139">
        <f t="shared" si="10"/>
        <v>0.55640000000000001</v>
      </c>
      <c r="E159" s="136" t="str">
        <f t="shared" si="11"/>
        <v>A</v>
      </c>
      <c r="G159" s="51"/>
      <c r="H159" s="49">
        <v>45438</v>
      </c>
      <c r="I159" s="49">
        <v>46442</v>
      </c>
    </row>
    <row r="160" spans="1:9" s="46" customFormat="1" x14ac:dyDescent="0.25">
      <c r="A160" s="136" t="s">
        <v>204</v>
      </c>
      <c r="B160" s="137" t="str">
        <f t="shared" si="8"/>
        <v>INTERSTITIAL LUNG DISEASE WITH MCC</v>
      </c>
      <c r="C160" s="138">
        <f t="shared" si="9"/>
        <v>3.8</v>
      </c>
      <c r="D160" s="139">
        <f t="shared" si="10"/>
        <v>1.4923</v>
      </c>
      <c r="E160" s="136" t="str">
        <f t="shared" si="11"/>
        <v>A</v>
      </c>
      <c r="G160" s="51"/>
      <c r="H160" s="49">
        <v>45439</v>
      </c>
      <c r="I160" s="49">
        <v>46443</v>
      </c>
    </row>
    <row r="161" spans="1:9" s="46" customFormat="1" x14ac:dyDescent="0.25">
      <c r="A161" s="136" t="s">
        <v>205</v>
      </c>
      <c r="B161" s="137" t="str">
        <f t="shared" si="8"/>
        <v>INTERSTITIAL LUNG DISEASE WITH CC</v>
      </c>
      <c r="C161" s="138">
        <f t="shared" si="9"/>
        <v>2.8</v>
      </c>
      <c r="D161" s="139">
        <f t="shared" si="10"/>
        <v>1.3963000000000001</v>
      </c>
      <c r="E161" s="136" t="str">
        <f t="shared" si="11"/>
        <v>M</v>
      </c>
      <c r="G161" s="51"/>
      <c r="H161" s="49">
        <v>45440</v>
      </c>
      <c r="I161" s="49">
        <v>46444</v>
      </c>
    </row>
    <row r="162" spans="1:9" s="46" customFormat="1" x14ac:dyDescent="0.25">
      <c r="A162" s="136" t="s">
        <v>206</v>
      </c>
      <c r="B162" s="137" t="str">
        <f t="shared" si="8"/>
        <v>INTERSTITIAL LUNG DISEASE WITHOUT CC/MCC</v>
      </c>
      <c r="C162" s="138">
        <f t="shared" si="9"/>
        <v>2.2000000000000002</v>
      </c>
      <c r="D162" s="139">
        <f t="shared" si="10"/>
        <v>1.0676000000000001</v>
      </c>
      <c r="E162" s="136" t="str">
        <f t="shared" si="11"/>
        <v>M</v>
      </c>
      <c r="G162" s="51"/>
      <c r="H162" s="49">
        <v>45441</v>
      </c>
      <c r="I162" s="49">
        <v>46445</v>
      </c>
    </row>
    <row r="163" spans="1:9" s="46" customFormat="1" x14ac:dyDescent="0.25">
      <c r="A163" s="136" t="s">
        <v>207</v>
      </c>
      <c r="B163" s="137" t="str">
        <f t="shared" si="8"/>
        <v>PNEUMOTHORAX WITH MCC</v>
      </c>
      <c r="C163" s="138">
        <f t="shared" si="9"/>
        <v>4.5</v>
      </c>
      <c r="D163" s="139">
        <f t="shared" si="10"/>
        <v>1.5682</v>
      </c>
      <c r="E163" s="136" t="str">
        <f t="shared" si="11"/>
        <v>A</v>
      </c>
      <c r="G163" s="51"/>
      <c r="H163" s="49">
        <v>45442</v>
      </c>
      <c r="I163" s="49">
        <v>46446</v>
      </c>
    </row>
    <row r="164" spans="1:9" s="46" customFormat="1" x14ac:dyDescent="0.25">
      <c r="A164" s="136" t="s">
        <v>208</v>
      </c>
      <c r="B164" s="137" t="str">
        <f t="shared" si="8"/>
        <v>PNEUMOTHORAX WITH CC</v>
      </c>
      <c r="C164" s="138">
        <f t="shared" si="9"/>
        <v>3.1</v>
      </c>
      <c r="D164" s="139">
        <f t="shared" si="10"/>
        <v>1.1581999999999999</v>
      </c>
      <c r="E164" s="136" t="str">
        <f t="shared" si="11"/>
        <v>A</v>
      </c>
      <c r="G164" s="51"/>
      <c r="H164" s="49">
        <v>45443</v>
      </c>
      <c r="I164" s="49">
        <v>46447</v>
      </c>
    </row>
    <row r="165" spans="1:9" s="46" customFormat="1" x14ac:dyDescent="0.25">
      <c r="A165" s="136" t="s">
        <v>209</v>
      </c>
      <c r="B165" s="137" t="str">
        <f t="shared" si="8"/>
        <v>PNEUMOTHORAX WITHOUT CC/MCC</v>
      </c>
      <c r="C165" s="138">
        <f t="shared" si="9"/>
        <v>2.1</v>
      </c>
      <c r="D165" s="139">
        <f t="shared" si="10"/>
        <v>0.66</v>
      </c>
      <c r="E165" s="136" t="str">
        <f t="shared" si="11"/>
        <v>A</v>
      </c>
      <c r="G165" s="51"/>
      <c r="H165" s="49">
        <v>45444</v>
      </c>
      <c r="I165" s="49">
        <v>46448</v>
      </c>
    </row>
    <row r="166" spans="1:9" s="46" customFormat="1" x14ac:dyDescent="0.25">
      <c r="A166" s="136" t="s">
        <v>210</v>
      </c>
      <c r="B166" s="137" t="str">
        <f t="shared" si="8"/>
        <v>BRONCHITIS AND ASTHMA WITH CC/MCC</v>
      </c>
      <c r="C166" s="138">
        <f t="shared" si="9"/>
        <v>2.5</v>
      </c>
      <c r="D166" s="139">
        <f t="shared" si="10"/>
        <v>0.71179999999999999</v>
      </c>
      <c r="E166" s="136" t="str">
        <f t="shared" si="11"/>
        <v>A</v>
      </c>
      <c r="G166" s="51"/>
      <c r="H166" s="49">
        <v>45445</v>
      </c>
      <c r="I166" s="49">
        <v>46449</v>
      </c>
    </row>
    <row r="167" spans="1:9" s="46" customFormat="1" x14ac:dyDescent="0.25">
      <c r="A167" s="136" t="s">
        <v>211</v>
      </c>
      <c r="B167" s="137" t="str">
        <f t="shared" si="8"/>
        <v>BRONCHITIS AND ASTHMA WITHOUT CC/MCC</v>
      </c>
      <c r="C167" s="138">
        <f t="shared" si="9"/>
        <v>1.9</v>
      </c>
      <c r="D167" s="139">
        <f t="shared" si="10"/>
        <v>0.3982</v>
      </c>
      <c r="E167" s="136" t="str">
        <f t="shared" si="11"/>
        <v>A</v>
      </c>
      <c r="G167" s="51"/>
      <c r="H167" s="49">
        <v>45446</v>
      </c>
      <c r="I167" s="49">
        <v>46450</v>
      </c>
    </row>
    <row r="168" spans="1:9" s="46" customFormat="1" x14ac:dyDescent="0.25">
      <c r="A168" s="136" t="s">
        <v>212</v>
      </c>
      <c r="B168" s="137" t="str">
        <f t="shared" si="8"/>
        <v>RESPIRATORY SIGNS AND SYMPTOMS</v>
      </c>
      <c r="C168" s="138">
        <f t="shared" si="9"/>
        <v>1.9</v>
      </c>
      <c r="D168" s="139">
        <f t="shared" si="10"/>
        <v>0.61470000000000002</v>
      </c>
      <c r="E168" s="136" t="str">
        <f t="shared" si="11"/>
        <v>A</v>
      </c>
      <c r="G168" s="51"/>
      <c r="H168" s="49">
        <v>45447</v>
      </c>
      <c r="I168" s="49">
        <v>46451</v>
      </c>
    </row>
    <row r="169" spans="1:9" s="46" customFormat="1" x14ac:dyDescent="0.25">
      <c r="A169" s="136" t="s">
        <v>213</v>
      </c>
      <c r="B169" s="137" t="str">
        <f t="shared" si="8"/>
        <v>OTHER RESPIRATORY SYSTEM DIAGNOSES WITH MCC</v>
      </c>
      <c r="C169" s="138">
        <f t="shared" si="9"/>
        <v>3.8</v>
      </c>
      <c r="D169" s="139">
        <f t="shared" si="10"/>
        <v>1.5537000000000001</v>
      </c>
      <c r="E169" s="136" t="str">
        <f t="shared" si="11"/>
        <v>A</v>
      </c>
      <c r="G169" s="51"/>
      <c r="H169" s="49">
        <v>45448</v>
      </c>
      <c r="I169" s="49">
        <v>46452</v>
      </c>
    </row>
    <row r="170" spans="1:9" s="46" customFormat="1" x14ac:dyDescent="0.25">
      <c r="A170" s="136" t="s">
        <v>214</v>
      </c>
      <c r="B170" s="137" t="str">
        <f t="shared" si="8"/>
        <v>OTHER RESPIRATORY SYSTEM DIAGNOSES WITHOUT MCC</v>
      </c>
      <c r="C170" s="138">
        <f t="shared" si="9"/>
        <v>2.2000000000000002</v>
      </c>
      <c r="D170" s="139">
        <f t="shared" si="10"/>
        <v>0.95820000000000005</v>
      </c>
      <c r="E170" s="136" t="str">
        <f t="shared" si="11"/>
        <v>A</v>
      </c>
      <c r="G170" s="51"/>
      <c r="H170" s="49">
        <v>45449</v>
      </c>
      <c r="I170" s="49">
        <v>46453</v>
      </c>
    </row>
    <row r="171" spans="1:9" s="46" customFormat="1" x14ac:dyDescent="0.25">
      <c r="A171" s="136" t="s">
        <v>215</v>
      </c>
      <c r="B171" s="137" t="str">
        <f t="shared" si="8"/>
        <v>RESPIRATORY SYSTEM DIAGNOSIS WITH VENTILATOR SUPPORT &gt;96 HOURS</v>
      </c>
      <c r="C171" s="138">
        <f t="shared" si="9"/>
        <v>13.5</v>
      </c>
      <c r="D171" s="139">
        <f t="shared" si="10"/>
        <v>7.1673</v>
      </c>
      <c r="E171" s="136" t="str">
        <f t="shared" si="11"/>
        <v>A</v>
      </c>
      <c r="G171" s="51"/>
      <c r="H171" s="49">
        <v>45450</v>
      </c>
      <c r="I171" s="49">
        <v>46454</v>
      </c>
    </row>
    <row r="172" spans="1:9" s="46" customFormat="1" x14ac:dyDescent="0.25">
      <c r="A172" s="136" t="s">
        <v>216</v>
      </c>
      <c r="B172" s="137" t="str">
        <f t="shared" si="8"/>
        <v>RESPIRATORY SYSTEM DIAGNOSIS WITH VENTILATOR SUPPORT &lt;=96 HOURS</v>
      </c>
      <c r="C172" s="138">
        <f t="shared" si="9"/>
        <v>4.4000000000000004</v>
      </c>
      <c r="D172" s="139">
        <f t="shared" si="10"/>
        <v>2.3942000000000001</v>
      </c>
      <c r="E172" s="136" t="str">
        <f t="shared" si="11"/>
        <v>A</v>
      </c>
      <c r="G172" s="51"/>
      <c r="H172" s="49">
        <v>45451</v>
      </c>
      <c r="I172" s="49">
        <v>46455</v>
      </c>
    </row>
    <row r="173" spans="1:9" s="46" customFormat="1" x14ac:dyDescent="0.25">
      <c r="A173" s="136" t="s">
        <v>1241</v>
      </c>
      <c r="B173" s="137" t="str">
        <f t="shared" si="8"/>
        <v>COMPLEX AORTIC ARCH PROCEDURES</v>
      </c>
      <c r="C173" s="138">
        <f t="shared" si="9"/>
        <v>6</v>
      </c>
      <c r="D173" s="139">
        <f t="shared" si="10"/>
        <v>16.942799999999998</v>
      </c>
      <c r="E173" s="136" t="str">
        <f t="shared" si="11"/>
        <v>M</v>
      </c>
      <c r="G173" s="51"/>
      <c r="H173" s="49">
        <v>45452</v>
      </c>
      <c r="I173" s="49">
        <v>46456</v>
      </c>
    </row>
    <row r="174" spans="1:9" s="46" customFormat="1" x14ac:dyDescent="0.25">
      <c r="A174" s="136" t="s">
        <v>1408</v>
      </c>
      <c r="B174" s="137" t="str">
        <f t="shared" si="8"/>
        <v>CARDIAC PACEMAKER REVISION OR DEVICE REPLACEMENT WITH MCC</v>
      </c>
      <c r="C174" s="138">
        <f t="shared" si="9"/>
        <v>6.1</v>
      </c>
      <c r="D174" s="139">
        <f t="shared" si="10"/>
        <v>4.1916000000000002</v>
      </c>
      <c r="E174" s="136" t="str">
        <f t="shared" ref="E174:E175" si="12">VLOOKUP(A174, DRG_Tab, 19, FALSE)</f>
        <v>A</v>
      </c>
      <c r="G174" s="51"/>
      <c r="H174" s="49">
        <v>45453</v>
      </c>
      <c r="I174" s="49">
        <v>46457</v>
      </c>
    </row>
    <row r="175" spans="1:9" s="46" customFormat="1" x14ac:dyDescent="0.25">
      <c r="A175" s="136" t="s">
        <v>1409</v>
      </c>
      <c r="B175" s="137" t="str">
        <f t="shared" si="8"/>
        <v>CARDIAC PACEMAKER REVISION OR DEVICE REPLACEMENT WITHOUT MCC</v>
      </c>
      <c r="C175" s="138">
        <f t="shared" si="9"/>
        <v>3.8</v>
      </c>
      <c r="D175" s="139">
        <f t="shared" si="10"/>
        <v>2.1876000000000002</v>
      </c>
      <c r="E175" s="136" t="str">
        <f t="shared" si="12"/>
        <v>A</v>
      </c>
      <c r="G175" s="51"/>
      <c r="H175" s="49">
        <v>45454</v>
      </c>
      <c r="I175" s="49">
        <v>46458</v>
      </c>
    </row>
    <row r="176" spans="1:9" s="46" customFormat="1" x14ac:dyDescent="0.25">
      <c r="A176" s="136" t="s">
        <v>217</v>
      </c>
      <c r="B176" s="137" t="str">
        <f t="shared" si="8"/>
        <v>CONCOMITANT AORTIC AND MITRAL VALVE PROCEDURES</v>
      </c>
      <c r="C176" s="138">
        <f t="shared" si="9"/>
        <v>12.8</v>
      </c>
      <c r="D176" s="139">
        <f t="shared" si="10"/>
        <v>16.833100000000002</v>
      </c>
      <c r="E176" s="136" t="str">
        <f t="shared" si="11"/>
        <v>M</v>
      </c>
      <c r="G176" s="51"/>
      <c r="H176" s="49">
        <v>45455</v>
      </c>
      <c r="I176" s="49">
        <v>46459</v>
      </c>
    </row>
    <row r="177" spans="1:9" s="46" customFormat="1" x14ac:dyDescent="0.25">
      <c r="A177" s="136" t="s">
        <v>1242</v>
      </c>
      <c r="B177" s="137" t="str">
        <f t="shared" si="8"/>
        <v>ENDOVASCULAR ABDOMINAL AORTA WITH ILIAC BRANCH PROCEDURES</v>
      </c>
      <c r="C177" s="138">
        <f t="shared" si="9"/>
        <v>1.7</v>
      </c>
      <c r="D177" s="139">
        <f t="shared" si="10"/>
        <v>8.6029999999999998</v>
      </c>
      <c r="E177" s="136" t="str">
        <f t="shared" si="11"/>
        <v>M</v>
      </c>
      <c r="G177" s="51"/>
      <c r="H177" s="49">
        <v>45456</v>
      </c>
      <c r="I177" s="49">
        <v>46460</v>
      </c>
    </row>
    <row r="178" spans="1:9" s="46" customFormat="1" x14ac:dyDescent="0.25">
      <c r="A178" s="136" t="s">
        <v>218</v>
      </c>
      <c r="B178" s="137" t="str">
        <f t="shared" si="8"/>
        <v>OTHER HEART ASSIST SYSTEM IMPLANT</v>
      </c>
      <c r="C178" s="138">
        <f t="shared" si="9"/>
        <v>8.1999999999999993</v>
      </c>
      <c r="D178" s="139">
        <f t="shared" si="10"/>
        <v>11.874700000000001</v>
      </c>
      <c r="E178" s="136" t="str">
        <f t="shared" si="11"/>
        <v>A</v>
      </c>
      <c r="G178" s="51"/>
      <c r="H178" s="49">
        <v>45457</v>
      </c>
      <c r="I178" s="49">
        <v>46461</v>
      </c>
    </row>
    <row r="179" spans="1:9" s="46" customFormat="1" x14ac:dyDescent="0.25">
      <c r="A179" s="136" t="s">
        <v>219</v>
      </c>
      <c r="B179" s="137" t="str">
        <f t="shared" si="8"/>
        <v>CARDIAC VALVE AND OTHER MAJOR CARDIOTHORACIC PROCEDURES WITH CARDIAC CATHETERIZATION WITH MCC</v>
      </c>
      <c r="C179" s="138">
        <f t="shared" si="9"/>
        <v>13.7</v>
      </c>
      <c r="D179" s="139">
        <f t="shared" si="10"/>
        <v>11.6417</v>
      </c>
      <c r="E179" s="136" t="str">
        <f t="shared" si="11"/>
        <v>A</v>
      </c>
      <c r="G179" s="51"/>
      <c r="H179" s="49">
        <v>45458</v>
      </c>
      <c r="I179" s="49">
        <v>46462</v>
      </c>
    </row>
    <row r="180" spans="1:9" s="46" customFormat="1" x14ac:dyDescent="0.25">
      <c r="A180" s="136" t="s">
        <v>220</v>
      </c>
      <c r="B180" s="137" t="str">
        <f t="shared" si="8"/>
        <v>CARDIAC VALVE AND OTHER MAJOR CARDIOTHORACIC PROCEDURES WITH CARDIAC CATHETERIZATION WITH CC</v>
      </c>
      <c r="C180" s="138">
        <f t="shared" si="9"/>
        <v>3.9</v>
      </c>
      <c r="D180" s="139">
        <f t="shared" si="10"/>
        <v>10.343299999999999</v>
      </c>
      <c r="E180" s="136" t="str">
        <f t="shared" si="11"/>
        <v>MO</v>
      </c>
      <c r="G180" s="51"/>
      <c r="H180" s="49">
        <v>45459</v>
      </c>
      <c r="I180" s="49">
        <v>46463</v>
      </c>
    </row>
    <row r="181" spans="1:9" s="46" customFormat="1" x14ac:dyDescent="0.25">
      <c r="A181" s="136" t="s">
        <v>221</v>
      </c>
      <c r="B181" s="137" t="str">
        <f t="shared" si="8"/>
        <v>CARDIAC VALVE AND OTHER MAJOR CARDIOTHORACIC PROCEDURES WITH CARDIAC CATHETERIZATION WITHOUT CC/MCC</v>
      </c>
      <c r="C181" s="138">
        <f t="shared" si="9"/>
        <v>3.9</v>
      </c>
      <c r="D181" s="139">
        <f t="shared" si="10"/>
        <v>7.3606999999999996</v>
      </c>
      <c r="E181" s="136" t="str">
        <f t="shared" si="11"/>
        <v>MO</v>
      </c>
      <c r="G181" s="51"/>
      <c r="H181" s="49">
        <v>45460</v>
      </c>
      <c r="I181" s="49">
        <v>46464</v>
      </c>
    </row>
    <row r="182" spans="1:9" s="46" customFormat="1" x14ac:dyDescent="0.25">
      <c r="A182" s="136" t="s">
        <v>222</v>
      </c>
      <c r="B182" s="137" t="str">
        <f t="shared" si="8"/>
        <v>CARDIAC VALVE AND OTHER MAJOR CARDIOTHORACIC PROCEDURES WITHOUT CARDIAC CATHETERIZATION WITH MCC</v>
      </c>
      <c r="C182" s="138">
        <f t="shared" si="9"/>
        <v>10.5</v>
      </c>
      <c r="D182" s="139">
        <f t="shared" si="10"/>
        <v>10.450900000000001</v>
      </c>
      <c r="E182" s="136" t="str">
        <f t="shared" si="11"/>
        <v>A</v>
      </c>
      <c r="G182" s="51"/>
      <c r="H182" s="49">
        <v>45461</v>
      </c>
      <c r="I182" s="49">
        <v>46465</v>
      </c>
    </row>
    <row r="183" spans="1:9" s="46" customFormat="1" x14ac:dyDescent="0.25">
      <c r="A183" s="136" t="s">
        <v>223</v>
      </c>
      <c r="B183" s="137" t="str">
        <f t="shared" si="8"/>
        <v>CARDIAC VALVE AND OTHER MAJOR CARDIOTHORACIC PROCEDURES WITHOUT CARDIAC CATHETERIZATION WITH CC</v>
      </c>
      <c r="C183" s="138">
        <f t="shared" si="9"/>
        <v>5.4</v>
      </c>
      <c r="D183" s="139">
        <f t="shared" si="10"/>
        <v>7.2671000000000001</v>
      </c>
      <c r="E183" s="136" t="str">
        <f t="shared" si="11"/>
        <v>A</v>
      </c>
      <c r="G183" s="51"/>
      <c r="H183" s="49">
        <v>45462</v>
      </c>
      <c r="I183" s="49">
        <v>46466</v>
      </c>
    </row>
    <row r="184" spans="1:9" s="46" customFormat="1" x14ac:dyDescent="0.25">
      <c r="A184" s="136" t="s">
        <v>224</v>
      </c>
      <c r="B184" s="137" t="str">
        <f t="shared" si="8"/>
        <v>CARDIAC VALVE AND OTHER MAJOR CARDIOTHORACIC PROCEDURES WITHOUT CARDIAC CATHETERIZATION WITHOUT CC/MCC</v>
      </c>
      <c r="C184" s="138">
        <f t="shared" si="9"/>
        <v>3.9</v>
      </c>
      <c r="D184" s="139">
        <f t="shared" si="10"/>
        <v>6.8773999999999997</v>
      </c>
      <c r="E184" s="136" t="str">
        <f t="shared" si="11"/>
        <v>A</v>
      </c>
      <c r="G184" s="51"/>
      <c r="H184" s="49">
        <v>45463</v>
      </c>
      <c r="I184" s="49">
        <v>46467</v>
      </c>
    </row>
    <row r="185" spans="1:9" s="46" customFormat="1" x14ac:dyDescent="0.25">
      <c r="A185" s="136" t="s">
        <v>225</v>
      </c>
      <c r="B185" s="137" t="str">
        <f t="shared" si="8"/>
        <v>OTHER CARDIOTHORACIC PROCEDURES WITH MCC</v>
      </c>
      <c r="C185" s="138">
        <f t="shared" si="9"/>
        <v>10.1</v>
      </c>
      <c r="D185" s="139">
        <f t="shared" si="10"/>
        <v>10.1327</v>
      </c>
      <c r="E185" s="136" t="str">
        <f t="shared" si="11"/>
        <v>A</v>
      </c>
      <c r="G185" s="51"/>
      <c r="H185" s="49">
        <v>45464</v>
      </c>
      <c r="I185" s="49">
        <v>46468</v>
      </c>
    </row>
    <row r="186" spans="1:9" s="46" customFormat="1" x14ac:dyDescent="0.25">
      <c r="A186" s="136" t="s">
        <v>226</v>
      </c>
      <c r="B186" s="137" t="str">
        <f t="shared" si="8"/>
        <v>OTHER CARDIOTHORACIC PROCEDURES WITHOUT MCC</v>
      </c>
      <c r="C186" s="138">
        <f t="shared" si="9"/>
        <v>3.8</v>
      </c>
      <c r="D186" s="139">
        <f t="shared" si="10"/>
        <v>5.5579999999999998</v>
      </c>
      <c r="E186" s="136" t="str">
        <f t="shared" si="11"/>
        <v>A</v>
      </c>
      <c r="G186" s="51"/>
      <c r="H186" s="49">
        <v>45465</v>
      </c>
      <c r="I186" s="49">
        <v>46469</v>
      </c>
    </row>
    <row r="187" spans="1:9" s="46" customFormat="1" x14ac:dyDescent="0.25">
      <c r="A187" s="136" t="s">
        <v>227</v>
      </c>
      <c r="B187" s="137" t="str">
        <f t="shared" si="8"/>
        <v>CORONARY BYPASS WITH PTCA WITH MCC</v>
      </c>
      <c r="C187" s="138">
        <f t="shared" si="9"/>
        <v>10.4</v>
      </c>
      <c r="D187" s="139">
        <f t="shared" si="10"/>
        <v>9.7301000000000002</v>
      </c>
      <c r="E187" s="136" t="str">
        <f t="shared" si="11"/>
        <v>AP</v>
      </c>
      <c r="G187" s="51"/>
      <c r="H187" s="49">
        <v>45466</v>
      </c>
      <c r="I187" s="49">
        <v>46470</v>
      </c>
    </row>
    <row r="188" spans="1:9" s="46" customFormat="1" x14ac:dyDescent="0.25">
      <c r="A188" s="136" t="s">
        <v>228</v>
      </c>
      <c r="B188" s="137" t="str">
        <f t="shared" si="8"/>
        <v>CORONARY BYPASS WITH PTCA WITHOUT MCC</v>
      </c>
      <c r="C188" s="138">
        <f t="shared" si="9"/>
        <v>7.7</v>
      </c>
      <c r="D188" s="139">
        <f t="shared" si="10"/>
        <v>5.8396999999999997</v>
      </c>
      <c r="E188" s="136" t="str">
        <f t="shared" si="11"/>
        <v>MP</v>
      </c>
      <c r="G188" s="51"/>
      <c r="H188" s="49">
        <v>45467</v>
      </c>
      <c r="I188" s="49">
        <v>46471</v>
      </c>
    </row>
    <row r="189" spans="1:9" s="46" customFormat="1" x14ac:dyDescent="0.25">
      <c r="A189" s="136" t="s">
        <v>229</v>
      </c>
      <c r="B189" s="137" t="str">
        <f t="shared" si="8"/>
        <v>CORONARY BYPASS WITH CARDIAC CATHETERIZATION OR OPEN ABLATION WITH MCC</v>
      </c>
      <c r="C189" s="138">
        <f t="shared" si="9"/>
        <v>10.8</v>
      </c>
      <c r="D189" s="139">
        <f t="shared" si="10"/>
        <v>11.1126</v>
      </c>
      <c r="E189" s="136" t="str">
        <f t="shared" si="11"/>
        <v>AP</v>
      </c>
      <c r="G189" s="51"/>
      <c r="H189" s="49">
        <v>45468</v>
      </c>
      <c r="I189" s="49">
        <v>46472</v>
      </c>
    </row>
    <row r="190" spans="1:9" s="46" customFormat="1" x14ac:dyDescent="0.25">
      <c r="A190" s="136" t="s">
        <v>230</v>
      </c>
      <c r="B190" s="137" t="str">
        <f t="shared" si="8"/>
        <v>CORONARY BYPASS WITH CARDIAC CATHETERIZATION OR OPEN ABLATION WITHOUT MCC</v>
      </c>
      <c r="C190" s="138">
        <f t="shared" si="9"/>
        <v>8.8000000000000007</v>
      </c>
      <c r="D190" s="139">
        <f t="shared" si="10"/>
        <v>6.6695000000000002</v>
      </c>
      <c r="E190" s="136" t="str">
        <f t="shared" si="11"/>
        <v>AP</v>
      </c>
      <c r="G190" s="51"/>
      <c r="H190" s="49">
        <v>45469</v>
      </c>
      <c r="I190" s="49">
        <v>46473</v>
      </c>
    </row>
    <row r="191" spans="1:9" s="46" customFormat="1" x14ac:dyDescent="0.25">
      <c r="A191" s="136" t="s">
        <v>231</v>
      </c>
      <c r="B191" s="137" t="str">
        <f t="shared" si="8"/>
        <v>CORONARY BYPASS WITHOUT CARDIAC CATHETERIZATION WITH MCC</v>
      </c>
      <c r="C191" s="138">
        <f t="shared" si="9"/>
        <v>7.7</v>
      </c>
      <c r="D191" s="139">
        <f t="shared" si="10"/>
        <v>7.2900999999999998</v>
      </c>
      <c r="E191" s="136" t="str">
        <f t="shared" si="11"/>
        <v>A</v>
      </c>
      <c r="G191" s="51"/>
      <c r="H191" s="49">
        <v>45470</v>
      </c>
      <c r="I191" s="49">
        <v>46474</v>
      </c>
    </row>
    <row r="192" spans="1:9" s="46" customFormat="1" x14ac:dyDescent="0.25">
      <c r="A192" s="136" t="s">
        <v>232</v>
      </c>
      <c r="B192" s="137" t="str">
        <f t="shared" si="8"/>
        <v>CORONARY BYPASS WITHOUT CARDIAC CATHETERIZATION WITHOUT MCC</v>
      </c>
      <c r="C192" s="138">
        <f t="shared" si="9"/>
        <v>6.1</v>
      </c>
      <c r="D192" s="139">
        <f t="shared" si="10"/>
        <v>6.6962999999999999</v>
      </c>
      <c r="E192" s="136" t="str">
        <f t="shared" si="11"/>
        <v>A</v>
      </c>
      <c r="G192" s="51"/>
      <c r="H192" s="49">
        <v>45471</v>
      </c>
      <c r="I192" s="49">
        <v>46475</v>
      </c>
    </row>
    <row r="193" spans="1:9" s="46" customFormat="1" x14ac:dyDescent="0.25">
      <c r="A193" s="136" t="s">
        <v>233</v>
      </c>
      <c r="B193" s="137" t="str">
        <f t="shared" si="8"/>
        <v>AMPUTATION FOR CIRCULATORY SYSTEM DISORDERS EXCEPT UPPER LIMB AND TOE WITH MCC</v>
      </c>
      <c r="C193" s="138">
        <f t="shared" si="9"/>
        <v>12.9</v>
      </c>
      <c r="D193" s="139">
        <f t="shared" si="10"/>
        <v>5.4218000000000002</v>
      </c>
      <c r="E193" s="136" t="str">
        <f t="shared" si="11"/>
        <v>A</v>
      </c>
      <c r="G193" s="51"/>
      <c r="H193" s="49">
        <v>45472</v>
      </c>
      <c r="I193" s="49">
        <v>46476</v>
      </c>
    </row>
    <row r="194" spans="1:9" s="46" customFormat="1" x14ac:dyDescent="0.25">
      <c r="A194" s="136" t="s">
        <v>234</v>
      </c>
      <c r="B194" s="137" t="str">
        <f t="shared" si="8"/>
        <v>AMPUTATION FOR CIRCULATORY SYSTEM DISORDERS EXCEPT UPPER LIMB AND TOE WITH CC</v>
      </c>
      <c r="C194" s="138">
        <f t="shared" si="9"/>
        <v>10.199999999999999</v>
      </c>
      <c r="D194" s="139">
        <f t="shared" si="10"/>
        <v>2.7461000000000002</v>
      </c>
      <c r="E194" s="136" t="str">
        <f t="shared" si="11"/>
        <v>A</v>
      </c>
      <c r="G194" s="51"/>
      <c r="H194" s="49">
        <v>45473</v>
      </c>
      <c r="I194" s="49">
        <v>46477</v>
      </c>
    </row>
    <row r="195" spans="1:9" s="46" customFormat="1" x14ac:dyDescent="0.25">
      <c r="A195" s="136" t="s">
        <v>235</v>
      </c>
      <c r="B195" s="137" t="str">
        <f t="shared" si="8"/>
        <v>AMPUTATION FOR CIRCULATORY SYSTEM DISORDERS EXCEPT UPPER LIMB AND TOE WITHOUT CC/MCC</v>
      </c>
      <c r="C195" s="138">
        <f t="shared" si="9"/>
        <v>4.3</v>
      </c>
      <c r="D195" s="139">
        <f t="shared" si="10"/>
        <v>2.1808000000000001</v>
      </c>
      <c r="E195" s="136" t="str">
        <f t="shared" si="11"/>
        <v>M</v>
      </c>
      <c r="G195" s="51"/>
      <c r="H195" s="49">
        <v>45474</v>
      </c>
      <c r="I195" s="49">
        <v>46478</v>
      </c>
    </row>
    <row r="196" spans="1:9" s="46" customFormat="1" x14ac:dyDescent="0.25">
      <c r="A196" s="136" t="s">
        <v>236</v>
      </c>
      <c r="B196" s="137" t="str">
        <f t="shared" si="8"/>
        <v>PERMANENT CARDIAC PACEMAKER IMPLANT WITH MCC</v>
      </c>
      <c r="C196" s="138">
        <f t="shared" si="9"/>
        <v>4.5999999999999996</v>
      </c>
      <c r="D196" s="139">
        <f t="shared" si="10"/>
        <v>3.2930000000000001</v>
      </c>
      <c r="E196" s="136" t="str">
        <f t="shared" si="11"/>
        <v>A</v>
      </c>
      <c r="G196" s="51"/>
      <c r="H196" s="49">
        <v>45475</v>
      </c>
      <c r="I196" s="49">
        <v>46479</v>
      </c>
    </row>
    <row r="197" spans="1:9" s="46" customFormat="1" x14ac:dyDescent="0.25">
      <c r="A197" s="136" t="s">
        <v>237</v>
      </c>
      <c r="B197" s="137" t="str">
        <f t="shared" si="8"/>
        <v>PERMANENT CARDIAC PACEMAKER IMPLANT WITH CC</v>
      </c>
      <c r="C197" s="138">
        <f t="shared" si="9"/>
        <v>3.3</v>
      </c>
      <c r="D197" s="139">
        <f t="shared" si="10"/>
        <v>2.5219</v>
      </c>
      <c r="E197" s="136" t="str">
        <f t="shared" si="11"/>
        <v>A</v>
      </c>
      <c r="G197" s="51"/>
      <c r="H197" s="49">
        <v>45476</v>
      </c>
      <c r="I197" s="49">
        <v>46480</v>
      </c>
    </row>
    <row r="198" spans="1:9" s="46" customFormat="1" x14ac:dyDescent="0.25">
      <c r="A198" s="136" t="s">
        <v>238</v>
      </c>
      <c r="B198" s="137" t="str">
        <f t="shared" si="8"/>
        <v>PERMANENT CARDIAC PACEMAKER IMPLANT WITHOUT CC/MCC</v>
      </c>
      <c r="C198" s="138">
        <f t="shared" si="9"/>
        <v>2.8</v>
      </c>
      <c r="D198" s="139">
        <f t="shared" si="10"/>
        <v>2.1358000000000001</v>
      </c>
      <c r="E198" s="136" t="str">
        <f t="shared" si="11"/>
        <v>A</v>
      </c>
      <c r="G198" s="51"/>
      <c r="H198" s="49">
        <v>45477</v>
      </c>
      <c r="I198" s="49">
        <v>46481</v>
      </c>
    </row>
    <row r="199" spans="1:9" s="46" customFormat="1" x14ac:dyDescent="0.25">
      <c r="A199" s="136" t="s">
        <v>239</v>
      </c>
      <c r="B199" s="137" t="str">
        <f t="shared" si="8"/>
        <v>AICD GENERATOR PROCEDURES</v>
      </c>
      <c r="C199" s="138">
        <f t="shared" si="9"/>
        <v>4.4000000000000004</v>
      </c>
      <c r="D199" s="139">
        <f t="shared" si="10"/>
        <v>6.8356000000000003</v>
      </c>
      <c r="E199" s="136" t="str">
        <f t="shared" si="11"/>
        <v>M</v>
      </c>
      <c r="G199" s="51"/>
      <c r="H199" s="49">
        <v>45478</v>
      </c>
      <c r="I199" s="49">
        <v>46482</v>
      </c>
    </row>
    <row r="200" spans="1:9" s="46" customFormat="1" x14ac:dyDescent="0.25">
      <c r="A200" s="136" t="s">
        <v>240</v>
      </c>
      <c r="B200" s="137" t="str">
        <f t="shared" si="8"/>
        <v>PERCUTANEOUS CARDIOVASCULAR PROCEDURES WITHOUT INTRALUMINAL DEVICE WITH MCC</v>
      </c>
      <c r="C200" s="138">
        <f t="shared" si="9"/>
        <v>2.4</v>
      </c>
      <c r="D200" s="139">
        <f t="shared" si="10"/>
        <v>3.0306999999999999</v>
      </c>
      <c r="E200" s="136" t="str">
        <f t="shared" si="11"/>
        <v>AP</v>
      </c>
      <c r="G200" s="51"/>
      <c r="H200" s="49">
        <v>45479</v>
      </c>
      <c r="I200" s="49">
        <v>46483</v>
      </c>
    </row>
    <row r="201" spans="1:9" s="46" customFormat="1" x14ac:dyDescent="0.25">
      <c r="A201" s="136" t="s">
        <v>241</v>
      </c>
      <c r="B201" s="137" t="str">
        <f t="shared" si="8"/>
        <v>PERCUTANEOUS CARDIOVASCULAR PROCEDURES WITHOUT INTRALUMINAL DEVICE WITHOUT MCC</v>
      </c>
      <c r="C201" s="138">
        <f t="shared" si="9"/>
        <v>2.1</v>
      </c>
      <c r="D201" s="139">
        <f t="shared" si="10"/>
        <v>1.819</v>
      </c>
      <c r="E201" s="136" t="str">
        <f t="shared" si="11"/>
        <v>AP</v>
      </c>
      <c r="G201" s="51"/>
      <c r="H201" s="49">
        <v>45480</v>
      </c>
      <c r="I201" s="49">
        <v>46484</v>
      </c>
    </row>
    <row r="202" spans="1:9" s="46" customFormat="1" x14ac:dyDescent="0.25">
      <c r="A202" s="136" t="s">
        <v>242</v>
      </c>
      <c r="B202" s="137" t="str">
        <f t="shared" ref="B202:B259" si="13">VLOOKUP($A202, DRG_Tab, 2, FALSE)</f>
        <v>OTHER VASCULAR PROCEDURES WITH MCC</v>
      </c>
      <c r="C202" s="138">
        <f t="shared" ref="C202:C259" si="14">ROUND(VLOOKUP($A202, DRG_Tab, 14, FALSE), 1)</f>
        <v>6.2</v>
      </c>
      <c r="D202" s="139">
        <f t="shared" ref="D202:D259" si="15">VLOOKUP($A202, DRG_Tab, 20, FALSE)</f>
        <v>4.6075999999999997</v>
      </c>
      <c r="E202" s="136" t="str">
        <f t="shared" ref="E202:E259" si="16">VLOOKUP(A202, DRG_Tab, 19, FALSE)</f>
        <v>A</v>
      </c>
      <c r="G202" s="51"/>
      <c r="H202" s="49">
        <v>45481</v>
      </c>
      <c r="I202" s="49">
        <v>46485</v>
      </c>
    </row>
    <row r="203" spans="1:9" s="46" customFormat="1" x14ac:dyDescent="0.25">
      <c r="A203" s="136" t="s">
        <v>243</v>
      </c>
      <c r="B203" s="137" t="str">
        <f t="shared" si="13"/>
        <v>OTHER VASCULAR PROCEDURES WITH CC</v>
      </c>
      <c r="C203" s="138">
        <f t="shared" si="14"/>
        <v>4.3</v>
      </c>
      <c r="D203" s="139">
        <f t="shared" si="15"/>
        <v>3.2745000000000002</v>
      </c>
      <c r="E203" s="136" t="str">
        <f t="shared" si="16"/>
        <v>A</v>
      </c>
      <c r="G203" s="51"/>
      <c r="H203" s="49">
        <v>45482</v>
      </c>
      <c r="I203" s="49">
        <v>46486</v>
      </c>
    </row>
    <row r="204" spans="1:9" s="46" customFormat="1" x14ac:dyDescent="0.25">
      <c r="A204" s="136" t="s">
        <v>244</v>
      </c>
      <c r="B204" s="137" t="str">
        <f t="shared" si="13"/>
        <v>OTHER VASCULAR PROCEDURES WITHOUT CC/MCC</v>
      </c>
      <c r="C204" s="138">
        <f t="shared" si="14"/>
        <v>2.2999999999999998</v>
      </c>
      <c r="D204" s="139">
        <f t="shared" si="15"/>
        <v>2.5381999999999998</v>
      </c>
      <c r="E204" s="136" t="str">
        <f t="shared" si="16"/>
        <v>A</v>
      </c>
      <c r="G204" s="51"/>
      <c r="H204" s="49">
        <v>45483</v>
      </c>
      <c r="I204" s="49">
        <v>46487</v>
      </c>
    </row>
    <row r="205" spans="1:9" s="46" customFormat="1" x14ac:dyDescent="0.25">
      <c r="A205" s="136" t="s">
        <v>245</v>
      </c>
      <c r="B205" s="137" t="str">
        <f t="shared" si="13"/>
        <v>UPPER LIMB AND TOE AMPUTATION FOR CIRCULATORY SYSTEM DISORDERS WITH MCC</v>
      </c>
      <c r="C205" s="138">
        <f t="shared" si="14"/>
        <v>6.9</v>
      </c>
      <c r="D205" s="139">
        <f t="shared" si="15"/>
        <v>4.1626000000000003</v>
      </c>
      <c r="E205" s="136" t="str">
        <f t="shared" si="16"/>
        <v>M</v>
      </c>
      <c r="G205" s="51"/>
      <c r="H205" s="49">
        <v>45484</v>
      </c>
      <c r="I205" s="49">
        <v>46488</v>
      </c>
    </row>
    <row r="206" spans="1:9" s="46" customFormat="1" x14ac:dyDescent="0.25">
      <c r="A206" s="136" t="s">
        <v>246</v>
      </c>
      <c r="B206" s="137" t="str">
        <f t="shared" si="13"/>
        <v>UPPER LIMB AND TOE AMPUTATION FOR CIRCULATORY SYSTEM DISORDERS WITH CC</v>
      </c>
      <c r="C206" s="138">
        <f t="shared" si="14"/>
        <v>4.9000000000000004</v>
      </c>
      <c r="D206" s="139">
        <f t="shared" si="15"/>
        <v>1.6155999999999999</v>
      </c>
      <c r="E206" s="136" t="str">
        <f t="shared" si="16"/>
        <v>AO</v>
      </c>
      <c r="G206" s="51"/>
      <c r="H206" s="49">
        <v>45485</v>
      </c>
      <c r="I206" s="49">
        <v>46489</v>
      </c>
    </row>
    <row r="207" spans="1:9" s="46" customFormat="1" x14ac:dyDescent="0.25">
      <c r="A207" s="136" t="s">
        <v>247</v>
      </c>
      <c r="B207" s="137" t="str">
        <f t="shared" si="13"/>
        <v>UPPER LIMB AND TOE AMPUTATION FOR CIRCULATORY SYSTEM DISORDERS WITHOUT CC/MCC</v>
      </c>
      <c r="C207" s="138">
        <f t="shared" si="14"/>
        <v>3.2</v>
      </c>
      <c r="D207" s="139">
        <f t="shared" si="15"/>
        <v>1.1497999999999999</v>
      </c>
      <c r="E207" s="136" t="str">
        <f t="shared" si="16"/>
        <v>MO</v>
      </c>
      <c r="G207" s="51"/>
      <c r="H207" s="49">
        <v>45486</v>
      </c>
      <c r="I207" s="49">
        <v>46490</v>
      </c>
    </row>
    <row r="208" spans="1:9" s="46" customFormat="1" x14ac:dyDescent="0.25">
      <c r="A208" s="136" t="s">
        <v>248</v>
      </c>
      <c r="B208" s="137" t="str">
        <f t="shared" si="13"/>
        <v>VEIN LIGATION AND STRIPPING</v>
      </c>
      <c r="C208" s="138">
        <f t="shared" si="14"/>
        <v>5.4</v>
      </c>
      <c r="D208" s="139">
        <f t="shared" si="15"/>
        <v>3.4744999999999999</v>
      </c>
      <c r="E208" s="136" t="str">
        <f t="shared" si="16"/>
        <v>A</v>
      </c>
      <c r="G208" s="51"/>
      <c r="H208" s="49">
        <v>45487</v>
      </c>
      <c r="I208" s="49">
        <v>46491</v>
      </c>
    </row>
    <row r="209" spans="1:9" s="46" customFormat="1" x14ac:dyDescent="0.25">
      <c r="A209" s="136" t="s">
        <v>249</v>
      </c>
      <c r="B209" s="137" t="str">
        <f t="shared" si="13"/>
        <v>AICD LEAD PROCEDURES</v>
      </c>
      <c r="C209" s="138">
        <f t="shared" si="14"/>
        <v>4.0999999999999996</v>
      </c>
      <c r="D209" s="139">
        <f t="shared" si="15"/>
        <v>4.7907999999999999</v>
      </c>
      <c r="E209" s="136" t="str">
        <f t="shared" si="16"/>
        <v>M</v>
      </c>
      <c r="G209" s="51"/>
      <c r="H209" s="49">
        <v>45488</v>
      </c>
      <c r="I209" s="49">
        <v>46492</v>
      </c>
    </row>
    <row r="210" spans="1:9" s="46" customFormat="1" x14ac:dyDescent="0.25">
      <c r="A210" s="136" t="s">
        <v>250</v>
      </c>
      <c r="B210" s="137" t="str">
        <f t="shared" si="13"/>
        <v>ENDOVASCULAR CARDIAC VALVE REPLACEMENT AND SUPPLEMENT PROCEDURES WITH MCC</v>
      </c>
      <c r="C210" s="138">
        <f t="shared" si="14"/>
        <v>2.9</v>
      </c>
      <c r="D210" s="139">
        <f t="shared" si="15"/>
        <v>7.9930000000000003</v>
      </c>
      <c r="E210" s="136" t="str">
        <f t="shared" si="16"/>
        <v>A</v>
      </c>
      <c r="G210" s="51"/>
      <c r="H210" s="49">
        <v>45489</v>
      </c>
      <c r="I210" s="49">
        <v>46493</v>
      </c>
    </row>
    <row r="211" spans="1:9" s="46" customFormat="1" x14ac:dyDescent="0.25">
      <c r="A211" s="136" t="s">
        <v>251</v>
      </c>
      <c r="B211" s="137" t="str">
        <f t="shared" si="13"/>
        <v>ENDOVASCULAR CARDIAC VALVE REPLACEMENT AND SUPPLEMENT PROCEDURES WITHOUT MCC</v>
      </c>
      <c r="C211" s="138">
        <f t="shared" si="14"/>
        <v>1.4</v>
      </c>
      <c r="D211" s="139">
        <f t="shared" si="15"/>
        <v>3.5451999999999999</v>
      </c>
      <c r="E211" s="136" t="str">
        <f t="shared" si="16"/>
        <v>A</v>
      </c>
      <c r="G211" s="51"/>
      <c r="H211" s="49">
        <v>45490</v>
      </c>
      <c r="I211" s="49">
        <v>46494</v>
      </c>
    </row>
    <row r="212" spans="1:9" s="46" customFormat="1" x14ac:dyDescent="0.25">
      <c r="A212" s="136" t="s">
        <v>252</v>
      </c>
      <c r="B212" s="137" t="str">
        <f t="shared" si="13"/>
        <v>AORTIC AND HEART ASSIST PROCEDURES EXCEPT PULSATION BALLOON WITH MCC</v>
      </c>
      <c r="C212" s="138">
        <f t="shared" si="14"/>
        <v>6.2</v>
      </c>
      <c r="D212" s="139">
        <f t="shared" si="15"/>
        <v>10.542400000000001</v>
      </c>
      <c r="E212" s="136" t="str">
        <f t="shared" si="16"/>
        <v>M</v>
      </c>
      <c r="G212" s="51"/>
      <c r="H212" s="49">
        <v>45491</v>
      </c>
      <c r="I212" s="49">
        <v>46495</v>
      </c>
    </row>
    <row r="213" spans="1:9" s="46" customFormat="1" x14ac:dyDescent="0.25">
      <c r="A213" s="136" t="s">
        <v>253</v>
      </c>
      <c r="B213" s="137" t="str">
        <f t="shared" si="13"/>
        <v>AORTIC AND HEART ASSIST PROCEDURES EXCEPT PULSATION BALLOON WITHOUT MCC</v>
      </c>
      <c r="C213" s="138">
        <f t="shared" si="14"/>
        <v>2.7</v>
      </c>
      <c r="D213" s="139">
        <f t="shared" si="15"/>
        <v>5.0773999999999999</v>
      </c>
      <c r="E213" s="136" t="str">
        <f t="shared" si="16"/>
        <v>A</v>
      </c>
      <c r="G213" s="51"/>
      <c r="H213" s="49">
        <v>45492</v>
      </c>
      <c r="I213" s="49">
        <v>46496</v>
      </c>
    </row>
    <row r="214" spans="1:9" s="46" customFormat="1" x14ac:dyDescent="0.25">
      <c r="A214" s="136" t="s">
        <v>254</v>
      </c>
      <c r="B214" s="137" t="str">
        <f t="shared" si="13"/>
        <v>OTHER MAJOR CARDIOVASCULAR PROCEDURES WITH MCC</v>
      </c>
      <c r="C214" s="138">
        <f t="shared" si="14"/>
        <v>6.4</v>
      </c>
      <c r="D214" s="139">
        <f t="shared" si="15"/>
        <v>6.5209000000000001</v>
      </c>
      <c r="E214" s="136" t="str">
        <f t="shared" si="16"/>
        <v>A</v>
      </c>
      <c r="G214" s="51"/>
      <c r="H214" s="49">
        <v>45493</v>
      </c>
      <c r="I214" s="49">
        <v>46497</v>
      </c>
    </row>
    <row r="215" spans="1:9" s="46" customFormat="1" x14ac:dyDescent="0.25">
      <c r="A215" s="136" t="s">
        <v>255</v>
      </c>
      <c r="B215" s="137" t="str">
        <f t="shared" si="13"/>
        <v>OTHER MAJOR CARDIOVASCULAR PROCEDURES WITH CC</v>
      </c>
      <c r="C215" s="138">
        <f t="shared" si="14"/>
        <v>3.8</v>
      </c>
      <c r="D215" s="139">
        <f t="shared" si="15"/>
        <v>4.3741000000000003</v>
      </c>
      <c r="E215" s="136" t="str">
        <f t="shared" si="16"/>
        <v>A</v>
      </c>
      <c r="G215" s="51"/>
      <c r="H215" s="49">
        <v>45494</v>
      </c>
      <c r="I215" s="49">
        <v>46498</v>
      </c>
    </row>
    <row r="216" spans="1:9" s="46" customFormat="1" x14ac:dyDescent="0.25">
      <c r="A216" s="136" t="s">
        <v>256</v>
      </c>
      <c r="B216" s="137" t="str">
        <f t="shared" si="13"/>
        <v>OTHER MAJOR CARDIOVASCULAR PROCEDURES WITHOUT CC/MCC</v>
      </c>
      <c r="C216" s="138">
        <f t="shared" si="14"/>
        <v>3.1</v>
      </c>
      <c r="D216" s="139">
        <f t="shared" si="15"/>
        <v>3.6316000000000002</v>
      </c>
      <c r="E216" s="136" t="str">
        <f t="shared" si="16"/>
        <v>A</v>
      </c>
      <c r="G216" s="51"/>
      <c r="H216" s="49">
        <v>45495</v>
      </c>
      <c r="I216" s="49">
        <v>46499</v>
      </c>
    </row>
    <row r="217" spans="1:9" s="46" customFormat="1" x14ac:dyDescent="0.25">
      <c r="A217" s="136" t="s">
        <v>257</v>
      </c>
      <c r="B217" s="137" t="str">
        <f t="shared" si="13"/>
        <v>PERCUTANEOUS AND OTHER INTRACARDIAC PROCEDURES WITH MCC</v>
      </c>
      <c r="C217" s="138">
        <f t="shared" si="14"/>
        <v>6</v>
      </c>
      <c r="D217" s="139">
        <f t="shared" si="15"/>
        <v>5.0502000000000002</v>
      </c>
      <c r="E217" s="136" t="str">
        <f t="shared" si="16"/>
        <v>A</v>
      </c>
      <c r="G217" s="51"/>
      <c r="H217" s="49">
        <v>45496</v>
      </c>
      <c r="I217" s="49">
        <v>46500</v>
      </c>
    </row>
    <row r="218" spans="1:9" s="46" customFormat="1" x14ac:dyDescent="0.25">
      <c r="A218" s="136" t="s">
        <v>258</v>
      </c>
      <c r="B218" s="137" t="str">
        <f t="shared" si="13"/>
        <v>PERCUTANEOUS AND OTHER INTRACARDIAC PROCEDURES WITHOUT MCC</v>
      </c>
      <c r="C218" s="138">
        <f t="shared" si="14"/>
        <v>2.6</v>
      </c>
      <c r="D218" s="139">
        <f t="shared" si="15"/>
        <v>4.4878</v>
      </c>
      <c r="E218" s="136" t="str">
        <f t="shared" si="16"/>
        <v>A</v>
      </c>
      <c r="G218" s="51"/>
      <c r="H218" s="49">
        <v>45497</v>
      </c>
      <c r="I218" s="49">
        <v>46501</v>
      </c>
    </row>
    <row r="219" spans="1:9" s="46" customFormat="1" x14ac:dyDescent="0.25">
      <c r="A219" s="136" t="s">
        <v>259</v>
      </c>
      <c r="B219" s="137" t="str">
        <f t="shared" si="13"/>
        <v>CARDIAC DEFIBRILLATOR IMPLANT WITH CARDIAC CATHETERIZATION AND MCC</v>
      </c>
      <c r="C219" s="138">
        <f t="shared" si="14"/>
        <v>9.4</v>
      </c>
      <c r="D219" s="139">
        <f t="shared" si="15"/>
        <v>7.9431000000000003</v>
      </c>
      <c r="E219" s="136" t="str">
        <f t="shared" si="16"/>
        <v>A</v>
      </c>
      <c r="G219" s="51"/>
      <c r="H219" s="49">
        <v>45498</v>
      </c>
      <c r="I219" s="49">
        <v>46502</v>
      </c>
    </row>
    <row r="220" spans="1:9" s="46" customFormat="1" x14ac:dyDescent="0.25">
      <c r="A220" s="136" t="s">
        <v>260</v>
      </c>
      <c r="B220" s="137" t="str">
        <f t="shared" si="13"/>
        <v>CARDIAC DEFIBRILLATOR IMPLANT WITH MCC OR CAROTID SINUS NEUROSTIMULATOR</v>
      </c>
      <c r="C220" s="138">
        <f t="shared" si="14"/>
        <v>5.8</v>
      </c>
      <c r="D220" s="139">
        <f t="shared" si="15"/>
        <v>4.9408000000000003</v>
      </c>
      <c r="E220" s="136" t="str">
        <f t="shared" si="16"/>
        <v>A</v>
      </c>
      <c r="G220" s="51"/>
      <c r="H220" s="49">
        <v>45499</v>
      </c>
      <c r="I220" s="49">
        <v>46503</v>
      </c>
    </row>
    <row r="221" spans="1:9" s="46" customFormat="1" x14ac:dyDescent="0.25">
      <c r="A221" s="136" t="s">
        <v>261</v>
      </c>
      <c r="B221" s="137" t="str">
        <f t="shared" si="13"/>
        <v>CARDIAC DEFIBRILLATOR IMPLANT WITHOUT MCC</v>
      </c>
      <c r="C221" s="138">
        <f t="shared" si="14"/>
        <v>4</v>
      </c>
      <c r="D221" s="139">
        <f t="shared" si="15"/>
        <v>4.8827999999999996</v>
      </c>
      <c r="E221" s="136" t="str">
        <f t="shared" si="16"/>
        <v>A</v>
      </c>
      <c r="G221" s="51"/>
      <c r="H221" s="49">
        <v>45500</v>
      </c>
      <c r="I221" s="49">
        <v>46504</v>
      </c>
    </row>
    <row r="222" spans="1:9" s="46" customFormat="1" x14ac:dyDescent="0.25">
      <c r="A222" s="136" t="s">
        <v>262</v>
      </c>
      <c r="B222" s="137" t="str">
        <f t="shared" si="13"/>
        <v>ULTRASOUND ACCELERATED AND OTHER THROMBOLYSIS OF PERIPHERAL VASCULAR STRUCTURES WITH MCC</v>
      </c>
      <c r="C222" s="138">
        <f t="shared" si="14"/>
        <v>4.3</v>
      </c>
      <c r="D222" s="139">
        <f t="shared" si="15"/>
        <v>4.4081999999999999</v>
      </c>
      <c r="E222" s="136" t="str">
        <f t="shared" si="16"/>
        <v>A</v>
      </c>
      <c r="G222" s="51"/>
      <c r="H222" s="49">
        <v>45501</v>
      </c>
      <c r="I222" s="49">
        <v>46505</v>
      </c>
    </row>
    <row r="223" spans="1:9" s="46" customFormat="1" x14ac:dyDescent="0.25">
      <c r="A223" s="136" t="s">
        <v>263</v>
      </c>
      <c r="B223" s="137" t="str">
        <f t="shared" si="13"/>
        <v>ULTRASOUND ACCELERATED AND OTHER THROMBOLYSIS OF PERIPHERAL VASCULAR STRUCTURES WITHOUT MCC</v>
      </c>
      <c r="C223" s="138">
        <f t="shared" si="14"/>
        <v>3.2</v>
      </c>
      <c r="D223" s="139">
        <f t="shared" si="15"/>
        <v>3.6543000000000001</v>
      </c>
      <c r="E223" s="136" t="str">
        <f t="shared" si="16"/>
        <v>A</v>
      </c>
      <c r="G223" s="51"/>
      <c r="H223" s="49">
        <v>45502</v>
      </c>
      <c r="I223" s="49">
        <v>46506</v>
      </c>
    </row>
    <row r="224" spans="1:9" s="46" customFormat="1" x14ac:dyDescent="0.25">
      <c r="A224" s="136" t="s">
        <v>264</v>
      </c>
      <c r="B224" s="137" t="str">
        <f t="shared" si="13"/>
        <v>ACUTE MYOCARDIAL INFARCTION, DISCHARGED ALIVE WITH MCC</v>
      </c>
      <c r="C224" s="138">
        <f t="shared" si="14"/>
        <v>4.3</v>
      </c>
      <c r="D224" s="139">
        <f t="shared" si="15"/>
        <v>1.7035</v>
      </c>
      <c r="E224" s="136" t="str">
        <f t="shared" si="16"/>
        <v>A</v>
      </c>
      <c r="G224" s="51"/>
      <c r="H224" s="49">
        <v>45503</v>
      </c>
      <c r="I224" s="49">
        <v>46507</v>
      </c>
    </row>
    <row r="225" spans="1:9" s="46" customFormat="1" x14ac:dyDescent="0.25">
      <c r="A225" s="136" t="s">
        <v>265</v>
      </c>
      <c r="B225" s="137" t="str">
        <f t="shared" si="13"/>
        <v>ACUTE MYOCARDIAL INFARCTION, DISCHARGED ALIVE WITH CC</v>
      </c>
      <c r="C225" s="138">
        <f t="shared" si="14"/>
        <v>2.5</v>
      </c>
      <c r="D225" s="139">
        <f t="shared" si="15"/>
        <v>1.3317000000000001</v>
      </c>
      <c r="E225" s="136" t="str">
        <f t="shared" si="16"/>
        <v>AO</v>
      </c>
      <c r="G225" s="51"/>
      <c r="H225" s="49">
        <v>45504</v>
      </c>
      <c r="I225" s="49">
        <v>46508</v>
      </c>
    </row>
    <row r="226" spans="1:9" s="46" customFormat="1" x14ac:dyDescent="0.25">
      <c r="A226" s="136" t="s">
        <v>266</v>
      </c>
      <c r="B226" s="137" t="str">
        <f t="shared" si="13"/>
        <v>ACUTE MYOCARDIAL INFARCTION, DISCHARGED ALIVE WITHOUT CC/MCC</v>
      </c>
      <c r="C226" s="138">
        <f t="shared" si="14"/>
        <v>2</v>
      </c>
      <c r="D226" s="139">
        <f t="shared" si="15"/>
        <v>0.94769999999999999</v>
      </c>
      <c r="E226" s="136" t="str">
        <f t="shared" si="16"/>
        <v>AO</v>
      </c>
      <c r="G226" s="51"/>
      <c r="H226" s="49">
        <v>45505</v>
      </c>
      <c r="I226" s="49">
        <v>46509</v>
      </c>
    </row>
    <row r="227" spans="1:9" s="46" customFormat="1" x14ac:dyDescent="0.25">
      <c r="A227" s="136" t="s">
        <v>267</v>
      </c>
      <c r="B227" s="137" t="str">
        <f t="shared" si="13"/>
        <v>ACUTE MYOCARDIAL INFARCTION, EXPIRED WITH MCC</v>
      </c>
      <c r="C227" s="138">
        <f t="shared" si="14"/>
        <v>2.6</v>
      </c>
      <c r="D227" s="139">
        <f t="shared" si="15"/>
        <v>2.2035</v>
      </c>
      <c r="E227" s="136" t="str">
        <f t="shared" si="16"/>
        <v>A</v>
      </c>
      <c r="G227" s="51"/>
      <c r="H227" s="49">
        <v>45506</v>
      </c>
      <c r="I227" s="49">
        <v>46510</v>
      </c>
    </row>
    <row r="228" spans="1:9" s="46" customFormat="1" x14ac:dyDescent="0.25">
      <c r="A228" s="136" t="s">
        <v>268</v>
      </c>
      <c r="B228" s="137" t="str">
        <f t="shared" si="13"/>
        <v>ACUTE MYOCARDIAL INFARCTION, EXPIRED WITH CC</v>
      </c>
      <c r="C228" s="138">
        <f t="shared" si="14"/>
        <v>1.6</v>
      </c>
      <c r="D228" s="139">
        <f t="shared" si="15"/>
        <v>1.1084000000000001</v>
      </c>
      <c r="E228" s="136" t="str">
        <f t="shared" si="16"/>
        <v>M</v>
      </c>
      <c r="G228" s="51"/>
      <c r="H228" s="49">
        <v>45507</v>
      </c>
      <c r="I228" s="49">
        <v>46511</v>
      </c>
    </row>
    <row r="229" spans="1:9" s="46" customFormat="1" x14ac:dyDescent="0.25">
      <c r="A229" s="136" t="s">
        <v>269</v>
      </c>
      <c r="B229" s="137" t="str">
        <f t="shared" si="13"/>
        <v>ACUTE MYOCARDIAL INFARCTION, EXPIRED WITHOUT CC/MCC</v>
      </c>
      <c r="C229" s="138">
        <f t="shared" si="14"/>
        <v>1.2</v>
      </c>
      <c r="D229" s="139">
        <f t="shared" si="15"/>
        <v>0.79300000000000004</v>
      </c>
      <c r="E229" s="136" t="str">
        <f t="shared" si="16"/>
        <v>M</v>
      </c>
      <c r="G229" s="51"/>
      <c r="H229" s="49">
        <v>45508</v>
      </c>
      <c r="I229" s="49">
        <v>46512</v>
      </c>
    </row>
    <row r="230" spans="1:9" s="46" customFormat="1" x14ac:dyDescent="0.25">
      <c r="A230" s="136" t="s">
        <v>270</v>
      </c>
      <c r="B230" s="137" t="str">
        <f t="shared" si="13"/>
        <v>CIRCULATORY DISORDERS EXCEPT AMI, WITH CARDIAC CATHETERIZATION WITH MCC</v>
      </c>
      <c r="C230" s="138">
        <f t="shared" si="14"/>
        <v>5.4</v>
      </c>
      <c r="D230" s="139">
        <f t="shared" si="15"/>
        <v>2.5001000000000002</v>
      </c>
      <c r="E230" s="136" t="str">
        <f t="shared" si="16"/>
        <v>A</v>
      </c>
      <c r="G230" s="51"/>
      <c r="H230" s="49">
        <v>45509</v>
      </c>
      <c r="I230" s="49">
        <v>46513</v>
      </c>
    </row>
    <row r="231" spans="1:9" s="46" customFormat="1" x14ac:dyDescent="0.25">
      <c r="A231" s="136" t="s">
        <v>271</v>
      </c>
      <c r="B231" s="137" t="str">
        <f t="shared" si="13"/>
        <v>CIRCULATORY DISORDERS EXCEPT AMI, WITH CARDIAC CATHETERIZATION WITHOUT MCC</v>
      </c>
      <c r="C231" s="138">
        <f t="shared" si="14"/>
        <v>2.6</v>
      </c>
      <c r="D231" s="139">
        <f t="shared" si="15"/>
        <v>1.5745</v>
      </c>
      <c r="E231" s="136" t="str">
        <f t="shared" si="16"/>
        <v>A</v>
      </c>
      <c r="G231" s="51"/>
      <c r="H231" s="49">
        <v>45510</v>
      </c>
      <c r="I231" s="49">
        <v>46514</v>
      </c>
    </row>
    <row r="232" spans="1:9" s="46" customFormat="1" x14ac:dyDescent="0.25">
      <c r="A232" s="136" t="s">
        <v>272</v>
      </c>
      <c r="B232" s="137" t="str">
        <f t="shared" si="13"/>
        <v>ACUTE AND SUBACUTE ENDOCARDITIS WITH MCC</v>
      </c>
      <c r="C232" s="138">
        <f t="shared" si="14"/>
        <v>8.3000000000000007</v>
      </c>
      <c r="D232" s="139">
        <f t="shared" si="15"/>
        <v>2.3588</v>
      </c>
      <c r="E232" s="136" t="str">
        <f t="shared" si="16"/>
        <v>A</v>
      </c>
      <c r="G232" s="51"/>
      <c r="H232" s="49">
        <v>45511</v>
      </c>
      <c r="I232" s="49">
        <v>46515</v>
      </c>
    </row>
    <row r="233" spans="1:9" s="46" customFormat="1" x14ac:dyDescent="0.25">
      <c r="A233" s="136" t="s">
        <v>273</v>
      </c>
      <c r="B233" s="137" t="str">
        <f t="shared" si="13"/>
        <v>ACUTE AND SUBACUTE ENDOCARDITIS WITH CC</v>
      </c>
      <c r="C233" s="138">
        <f t="shared" si="14"/>
        <v>7.4</v>
      </c>
      <c r="D233" s="139">
        <f t="shared" si="15"/>
        <v>1.7301</v>
      </c>
      <c r="E233" s="136" t="str">
        <f t="shared" si="16"/>
        <v>A</v>
      </c>
      <c r="G233" s="51"/>
      <c r="H233" s="49">
        <v>45512</v>
      </c>
      <c r="I233" s="49">
        <v>46516</v>
      </c>
    </row>
    <row r="234" spans="1:9" s="46" customFormat="1" x14ac:dyDescent="0.25">
      <c r="A234" s="136" t="s">
        <v>274</v>
      </c>
      <c r="B234" s="137" t="str">
        <f t="shared" si="13"/>
        <v>ACUTE AND SUBACUTE ENDOCARDITIS WITHOUT CC/MCC</v>
      </c>
      <c r="C234" s="138">
        <f t="shared" si="14"/>
        <v>2.4</v>
      </c>
      <c r="D234" s="139">
        <f t="shared" si="15"/>
        <v>1.2310000000000001</v>
      </c>
      <c r="E234" s="136" t="str">
        <f t="shared" si="16"/>
        <v>M</v>
      </c>
      <c r="G234" s="51"/>
      <c r="H234" s="49">
        <v>45513</v>
      </c>
      <c r="I234" s="49">
        <v>46517</v>
      </c>
    </row>
    <row r="235" spans="1:9" s="46" customFormat="1" x14ac:dyDescent="0.25">
      <c r="A235" s="136" t="s">
        <v>275</v>
      </c>
      <c r="B235" s="137" t="str">
        <f t="shared" si="13"/>
        <v>HEART FAILURE AND SHOCK WITH MCC</v>
      </c>
      <c r="C235" s="138">
        <f t="shared" si="14"/>
        <v>4.2</v>
      </c>
      <c r="D235" s="139">
        <f t="shared" si="15"/>
        <v>1.3873</v>
      </c>
      <c r="E235" s="136" t="str">
        <f t="shared" si="16"/>
        <v>A</v>
      </c>
      <c r="G235" s="51"/>
      <c r="H235" s="49">
        <v>45514</v>
      </c>
      <c r="I235" s="49">
        <v>46518</v>
      </c>
    </row>
    <row r="236" spans="1:9" s="46" customFormat="1" x14ac:dyDescent="0.25">
      <c r="A236" s="136" t="s">
        <v>276</v>
      </c>
      <c r="B236" s="137" t="str">
        <f t="shared" si="13"/>
        <v>HEART FAILURE AND SHOCK WITH CC</v>
      </c>
      <c r="C236" s="138">
        <f t="shared" si="14"/>
        <v>4.0999999999999996</v>
      </c>
      <c r="D236" s="139">
        <f t="shared" si="15"/>
        <v>1.2071000000000001</v>
      </c>
      <c r="E236" s="136" t="str">
        <f t="shared" si="16"/>
        <v>A</v>
      </c>
      <c r="G236" s="51"/>
      <c r="H236" s="49">
        <v>45515</v>
      </c>
      <c r="I236" s="49">
        <v>46519</v>
      </c>
    </row>
    <row r="237" spans="1:9" s="46" customFormat="1" x14ac:dyDescent="0.25">
      <c r="A237" s="136" t="s">
        <v>277</v>
      </c>
      <c r="B237" s="137" t="str">
        <f t="shared" si="13"/>
        <v>HEART FAILURE AND SHOCK WITHOUT CC/MCC</v>
      </c>
      <c r="C237" s="138">
        <f t="shared" si="14"/>
        <v>2</v>
      </c>
      <c r="D237" s="139">
        <f t="shared" si="15"/>
        <v>0.69279999999999997</v>
      </c>
      <c r="E237" s="136" t="str">
        <f t="shared" si="16"/>
        <v>A</v>
      </c>
      <c r="G237" s="51"/>
      <c r="H237" s="49">
        <v>45516</v>
      </c>
      <c r="I237" s="49">
        <v>46520</v>
      </c>
    </row>
    <row r="238" spans="1:9" s="46" customFormat="1" x14ac:dyDescent="0.25">
      <c r="A238" s="136" t="s">
        <v>278</v>
      </c>
      <c r="B238" s="137" t="str">
        <f t="shared" si="13"/>
        <v>CARDIAC ARREST, UNEXPLAINED WITH MCC</v>
      </c>
      <c r="C238" s="138">
        <f t="shared" si="14"/>
        <v>1.2</v>
      </c>
      <c r="D238" s="139">
        <f t="shared" si="15"/>
        <v>1.5416000000000001</v>
      </c>
      <c r="E238" s="136" t="str">
        <f t="shared" si="16"/>
        <v>A</v>
      </c>
      <c r="G238" s="51"/>
      <c r="H238" s="49">
        <v>45517</v>
      </c>
      <c r="I238" s="49">
        <v>46521</v>
      </c>
    </row>
    <row r="239" spans="1:9" s="46" customFormat="1" x14ac:dyDescent="0.25">
      <c r="A239" s="136" t="s">
        <v>279</v>
      </c>
      <c r="B239" s="137" t="str">
        <f t="shared" si="13"/>
        <v>CARDIAC ARREST, UNEXPLAINED WITH CC</v>
      </c>
      <c r="C239" s="138">
        <f t="shared" si="14"/>
        <v>1.3</v>
      </c>
      <c r="D239" s="139">
        <f t="shared" si="15"/>
        <v>1.1434</v>
      </c>
      <c r="E239" s="136" t="str">
        <f t="shared" si="16"/>
        <v>M</v>
      </c>
      <c r="G239" s="51"/>
      <c r="H239" s="49">
        <v>45518</v>
      </c>
      <c r="I239" s="49">
        <v>46522</v>
      </c>
    </row>
    <row r="240" spans="1:9" s="46" customFormat="1" x14ac:dyDescent="0.25">
      <c r="A240" s="136" t="s">
        <v>280</v>
      </c>
      <c r="B240" s="137" t="str">
        <f t="shared" si="13"/>
        <v>CARDIAC ARREST, UNEXPLAINED WITHOUT CC/MCC</v>
      </c>
      <c r="C240" s="138">
        <f t="shared" si="14"/>
        <v>1</v>
      </c>
      <c r="D240" s="139">
        <f t="shared" si="15"/>
        <v>0.72740000000000005</v>
      </c>
      <c r="E240" s="136" t="str">
        <f t="shared" si="16"/>
        <v>M</v>
      </c>
      <c r="G240" s="51"/>
      <c r="H240" s="49">
        <v>45519</v>
      </c>
      <c r="I240" s="49">
        <v>46523</v>
      </c>
    </row>
    <row r="241" spans="1:9" s="46" customFormat="1" x14ac:dyDescent="0.25">
      <c r="A241" s="136" t="s">
        <v>281</v>
      </c>
      <c r="B241" s="137" t="str">
        <f t="shared" si="13"/>
        <v>PERIPHERAL VASCULAR DISORDERS WITH MCC</v>
      </c>
      <c r="C241" s="138">
        <f t="shared" si="14"/>
        <v>3.8</v>
      </c>
      <c r="D241" s="139">
        <f t="shared" si="15"/>
        <v>1.4158999999999999</v>
      </c>
      <c r="E241" s="136" t="str">
        <f t="shared" si="16"/>
        <v>A</v>
      </c>
      <c r="G241" s="51"/>
      <c r="H241" s="49">
        <v>45520</v>
      </c>
      <c r="I241" s="49">
        <v>46524</v>
      </c>
    </row>
    <row r="242" spans="1:9" s="46" customFormat="1" x14ac:dyDescent="0.25">
      <c r="A242" s="136" t="s">
        <v>282</v>
      </c>
      <c r="B242" s="137" t="str">
        <f t="shared" si="13"/>
        <v>PERIPHERAL VASCULAR DISORDERS WITH CC</v>
      </c>
      <c r="C242" s="138">
        <f t="shared" si="14"/>
        <v>3.1</v>
      </c>
      <c r="D242" s="139">
        <f t="shared" si="15"/>
        <v>1.1051</v>
      </c>
      <c r="E242" s="136" t="str">
        <f t="shared" si="16"/>
        <v>A</v>
      </c>
      <c r="G242" s="51"/>
      <c r="H242" s="49">
        <v>45521</v>
      </c>
      <c r="I242" s="49">
        <v>46525</v>
      </c>
    </row>
    <row r="243" spans="1:9" s="46" customFormat="1" x14ac:dyDescent="0.25">
      <c r="A243" s="136" t="s">
        <v>283</v>
      </c>
      <c r="B243" s="137" t="str">
        <f t="shared" si="13"/>
        <v>PERIPHERAL VASCULAR DISORDERS WITHOUT CC/MCC</v>
      </c>
      <c r="C243" s="138">
        <f t="shared" si="14"/>
        <v>1.9</v>
      </c>
      <c r="D243" s="139">
        <f t="shared" si="15"/>
        <v>0.63839999999999997</v>
      </c>
      <c r="E243" s="136" t="str">
        <f t="shared" si="16"/>
        <v>A</v>
      </c>
      <c r="G243" s="51"/>
      <c r="H243" s="49">
        <v>45522</v>
      </c>
      <c r="I243" s="49">
        <v>46526</v>
      </c>
    </row>
    <row r="244" spans="1:9" s="46" customFormat="1" x14ac:dyDescent="0.25">
      <c r="A244" s="136" t="s">
        <v>284</v>
      </c>
      <c r="B244" s="137" t="str">
        <f t="shared" si="13"/>
        <v>ATHEROSCLEROSIS WITH MCC</v>
      </c>
      <c r="C244" s="138">
        <f t="shared" si="14"/>
        <v>3.5</v>
      </c>
      <c r="D244" s="139">
        <f t="shared" si="15"/>
        <v>1.3241000000000001</v>
      </c>
      <c r="E244" s="136" t="str">
        <f t="shared" si="16"/>
        <v>A</v>
      </c>
      <c r="G244" s="51"/>
      <c r="H244" s="49">
        <v>45523</v>
      </c>
      <c r="I244" s="49">
        <v>46527</v>
      </c>
    </row>
    <row r="245" spans="1:9" s="46" customFormat="1" x14ac:dyDescent="0.25">
      <c r="A245" s="136" t="s">
        <v>285</v>
      </c>
      <c r="B245" s="137" t="str">
        <f t="shared" si="13"/>
        <v>ATHEROSCLEROSIS WITHOUT MCC</v>
      </c>
      <c r="C245" s="138">
        <f t="shared" si="14"/>
        <v>2</v>
      </c>
      <c r="D245" s="139">
        <f t="shared" si="15"/>
        <v>0.81059999999999999</v>
      </c>
      <c r="E245" s="136" t="str">
        <f t="shared" si="16"/>
        <v>A</v>
      </c>
      <c r="G245" s="51"/>
      <c r="H245" s="49">
        <v>45524</v>
      </c>
      <c r="I245" s="49">
        <v>46528</v>
      </c>
    </row>
    <row r="246" spans="1:9" s="46" customFormat="1" x14ac:dyDescent="0.25">
      <c r="A246" s="136" t="s">
        <v>286</v>
      </c>
      <c r="B246" s="137" t="str">
        <f t="shared" si="13"/>
        <v>HYPERTENSION WITH MCC</v>
      </c>
      <c r="C246" s="138">
        <f t="shared" si="14"/>
        <v>3.9</v>
      </c>
      <c r="D246" s="139">
        <f t="shared" si="15"/>
        <v>1.6323000000000001</v>
      </c>
      <c r="E246" s="136" t="str">
        <f t="shared" si="16"/>
        <v>A</v>
      </c>
      <c r="G246" s="51"/>
      <c r="H246" s="49">
        <v>45525</v>
      </c>
      <c r="I246" s="49">
        <v>46529</v>
      </c>
    </row>
    <row r="247" spans="1:9" s="46" customFormat="1" x14ac:dyDescent="0.25">
      <c r="A247" s="136" t="s">
        <v>287</v>
      </c>
      <c r="B247" s="137" t="str">
        <f t="shared" si="13"/>
        <v>HYPERTENSION WITHOUT MCC</v>
      </c>
      <c r="C247" s="138">
        <f t="shared" si="14"/>
        <v>2.4</v>
      </c>
      <c r="D247" s="139">
        <f t="shared" si="15"/>
        <v>0.93989999999999996</v>
      </c>
      <c r="E247" s="136" t="str">
        <f t="shared" si="16"/>
        <v>A</v>
      </c>
      <c r="G247" s="51"/>
      <c r="H247" s="49">
        <v>45526</v>
      </c>
      <c r="I247" s="49">
        <v>46530</v>
      </c>
    </row>
    <row r="248" spans="1:9" s="46" customFormat="1" x14ac:dyDescent="0.25">
      <c r="A248" s="136" t="s">
        <v>288</v>
      </c>
      <c r="B248" s="137" t="str">
        <f t="shared" si="13"/>
        <v>CARDIAC CONGENITAL AND VALVULAR DISORDERS WITH MCC</v>
      </c>
      <c r="C248" s="138">
        <f t="shared" si="14"/>
        <v>3.3</v>
      </c>
      <c r="D248" s="139">
        <f t="shared" si="15"/>
        <v>2.5802999999999998</v>
      </c>
      <c r="E248" s="136" t="str">
        <f t="shared" si="16"/>
        <v>AP</v>
      </c>
      <c r="G248" s="51"/>
      <c r="H248" s="49">
        <v>45527</v>
      </c>
      <c r="I248" s="49">
        <v>46531</v>
      </c>
    </row>
    <row r="249" spans="1:9" s="46" customFormat="1" x14ac:dyDescent="0.25">
      <c r="A249" s="136" t="s">
        <v>289</v>
      </c>
      <c r="B249" s="137" t="str">
        <f t="shared" si="13"/>
        <v>CARDIAC CONGENITAL AND VALVULAR DISORDERS WITHOUT MCC</v>
      </c>
      <c r="C249" s="138">
        <f t="shared" si="14"/>
        <v>2.7</v>
      </c>
      <c r="D249" s="139">
        <f t="shared" si="15"/>
        <v>1.5486</v>
      </c>
      <c r="E249" s="136" t="str">
        <f t="shared" si="16"/>
        <v>AP</v>
      </c>
      <c r="G249" s="51"/>
      <c r="H249" s="49">
        <v>45528</v>
      </c>
      <c r="I249" s="49">
        <v>46532</v>
      </c>
    </row>
    <row r="250" spans="1:9" s="46" customFormat="1" x14ac:dyDescent="0.25">
      <c r="A250" s="136" t="s">
        <v>290</v>
      </c>
      <c r="B250" s="137" t="str">
        <f t="shared" si="13"/>
        <v>CARDIAC ARRHYTHMIA AND CONDUCTION DISORDERS WITH MCC</v>
      </c>
      <c r="C250" s="138">
        <f t="shared" si="14"/>
        <v>3.5</v>
      </c>
      <c r="D250" s="139">
        <f t="shared" si="15"/>
        <v>1.2757000000000001</v>
      </c>
      <c r="E250" s="136" t="str">
        <f t="shared" si="16"/>
        <v>A</v>
      </c>
      <c r="G250" s="51"/>
      <c r="H250" s="49">
        <v>45529</v>
      </c>
      <c r="I250" s="49">
        <v>46533</v>
      </c>
    </row>
    <row r="251" spans="1:9" s="46" customFormat="1" x14ac:dyDescent="0.25">
      <c r="A251" s="136" t="s">
        <v>291</v>
      </c>
      <c r="B251" s="137" t="str">
        <f t="shared" si="13"/>
        <v>CARDIAC ARRHYTHMIA AND CONDUCTION DISORDERS WITH CC</v>
      </c>
      <c r="C251" s="138">
        <f t="shared" si="14"/>
        <v>2.5</v>
      </c>
      <c r="D251" s="139">
        <f t="shared" si="15"/>
        <v>0.88660000000000005</v>
      </c>
      <c r="E251" s="136" t="str">
        <f t="shared" si="16"/>
        <v>A</v>
      </c>
      <c r="G251" s="51"/>
      <c r="H251" s="49">
        <v>45530</v>
      </c>
      <c r="I251" s="49">
        <v>46534</v>
      </c>
    </row>
    <row r="252" spans="1:9" s="46" customFormat="1" x14ac:dyDescent="0.25">
      <c r="A252" s="136" t="s">
        <v>292</v>
      </c>
      <c r="B252" s="137" t="str">
        <f t="shared" si="13"/>
        <v>CARDIAC ARRHYTHMIA AND CONDUCTION DISORDERS WITHOUT CC/MCC</v>
      </c>
      <c r="C252" s="138">
        <f t="shared" si="14"/>
        <v>1.9</v>
      </c>
      <c r="D252" s="139">
        <f t="shared" si="15"/>
        <v>0.63100000000000001</v>
      </c>
      <c r="E252" s="136" t="str">
        <f t="shared" si="16"/>
        <v>A</v>
      </c>
      <c r="G252" s="51"/>
      <c r="H252" s="49">
        <v>45531</v>
      </c>
      <c r="I252" s="49">
        <v>46535</v>
      </c>
    </row>
    <row r="253" spans="1:9" s="46" customFormat="1" x14ac:dyDescent="0.25">
      <c r="A253" s="136" t="s">
        <v>293</v>
      </c>
      <c r="B253" s="137" t="str">
        <f t="shared" si="13"/>
        <v>ANGINA PECTORIS</v>
      </c>
      <c r="C253" s="138">
        <f t="shared" si="14"/>
        <v>2.1</v>
      </c>
      <c r="D253" s="139">
        <f t="shared" si="15"/>
        <v>0.99219999999999997</v>
      </c>
      <c r="E253" s="136" t="str">
        <f t="shared" si="16"/>
        <v>A</v>
      </c>
      <c r="G253" s="51"/>
      <c r="H253" s="49">
        <v>45532</v>
      </c>
      <c r="I253" s="49">
        <v>46536</v>
      </c>
    </row>
    <row r="254" spans="1:9" s="46" customFormat="1" x14ac:dyDescent="0.25">
      <c r="A254" s="136" t="s">
        <v>294</v>
      </c>
      <c r="B254" s="137" t="str">
        <f t="shared" si="13"/>
        <v>SYNCOPE AND COLLAPSE</v>
      </c>
      <c r="C254" s="138">
        <f t="shared" si="14"/>
        <v>2.2999999999999998</v>
      </c>
      <c r="D254" s="139">
        <f t="shared" si="15"/>
        <v>0.97160000000000002</v>
      </c>
      <c r="E254" s="136" t="str">
        <f t="shared" si="16"/>
        <v>A</v>
      </c>
      <c r="G254" s="51"/>
      <c r="H254" s="49">
        <v>45533</v>
      </c>
      <c r="I254" s="49">
        <v>46537</v>
      </c>
    </row>
    <row r="255" spans="1:9" s="46" customFormat="1" x14ac:dyDescent="0.25">
      <c r="A255" s="136" t="s">
        <v>295</v>
      </c>
      <c r="B255" s="137" t="str">
        <f t="shared" si="13"/>
        <v>CHEST PAIN</v>
      </c>
      <c r="C255" s="138">
        <f t="shared" si="14"/>
        <v>1.9</v>
      </c>
      <c r="D255" s="139">
        <f t="shared" si="15"/>
        <v>0.84760000000000002</v>
      </c>
      <c r="E255" s="136" t="str">
        <f t="shared" si="16"/>
        <v>A</v>
      </c>
      <c r="G255" s="51"/>
      <c r="H255" s="49">
        <v>45534</v>
      </c>
      <c r="I255" s="49">
        <v>46538</v>
      </c>
    </row>
    <row r="256" spans="1:9" s="46" customFormat="1" x14ac:dyDescent="0.25">
      <c r="A256" s="136" t="s">
        <v>296</v>
      </c>
      <c r="B256" s="137" t="str">
        <f t="shared" si="13"/>
        <v>OTHER CIRCULATORY SYSTEM DIAGNOSES WITH MCC</v>
      </c>
      <c r="C256" s="138">
        <f t="shared" si="14"/>
        <v>5.2</v>
      </c>
      <c r="D256" s="139">
        <f t="shared" si="15"/>
        <v>2.0966</v>
      </c>
      <c r="E256" s="136" t="str">
        <f t="shared" si="16"/>
        <v>A</v>
      </c>
      <c r="G256" s="51"/>
      <c r="H256" s="49">
        <v>45535</v>
      </c>
      <c r="I256" s="49">
        <v>46539</v>
      </c>
    </row>
    <row r="257" spans="1:9" s="46" customFormat="1" x14ac:dyDescent="0.25">
      <c r="A257" s="136" t="s">
        <v>297</v>
      </c>
      <c r="B257" s="137" t="str">
        <f t="shared" si="13"/>
        <v>OTHER CIRCULATORY SYSTEM DIAGNOSES WITH CC</v>
      </c>
      <c r="C257" s="138">
        <f t="shared" si="14"/>
        <v>3.2</v>
      </c>
      <c r="D257" s="139">
        <f t="shared" si="15"/>
        <v>1.1638999999999999</v>
      </c>
      <c r="E257" s="136" t="str">
        <f t="shared" si="16"/>
        <v>A</v>
      </c>
      <c r="G257" s="51"/>
      <c r="H257" s="49">
        <v>45536</v>
      </c>
      <c r="I257" s="49">
        <v>46540</v>
      </c>
    </row>
    <row r="258" spans="1:9" s="46" customFormat="1" x14ac:dyDescent="0.25">
      <c r="A258" s="136" t="s">
        <v>298</v>
      </c>
      <c r="B258" s="137" t="str">
        <f t="shared" si="13"/>
        <v>OTHER CIRCULATORY SYSTEM DIAGNOSES WITHOUT CC/MCC</v>
      </c>
      <c r="C258" s="138">
        <f t="shared" si="14"/>
        <v>1.9</v>
      </c>
      <c r="D258" s="139">
        <f t="shared" si="15"/>
        <v>0.78820000000000001</v>
      </c>
      <c r="E258" s="136" t="str">
        <f t="shared" si="16"/>
        <v>A</v>
      </c>
      <c r="G258" s="51"/>
      <c r="H258" s="49">
        <v>45537</v>
      </c>
      <c r="I258" s="49">
        <v>46541</v>
      </c>
    </row>
    <row r="259" spans="1:9" s="46" customFormat="1" x14ac:dyDescent="0.25">
      <c r="A259" s="136" t="s">
        <v>299</v>
      </c>
      <c r="B259" s="137" t="str">
        <f t="shared" si="13"/>
        <v>CONCOMITANT LEFT ATRIAL APPENDAGE CLOSURE AND CARDIAC ABLATION</v>
      </c>
      <c r="C259" s="138">
        <f t="shared" si="14"/>
        <v>8</v>
      </c>
      <c r="D259" s="139">
        <f t="shared" si="15"/>
        <v>8.6196000000000002</v>
      </c>
      <c r="E259" s="136" t="str">
        <f t="shared" si="16"/>
        <v>A</v>
      </c>
      <c r="G259" s="51"/>
      <c r="H259" s="49">
        <v>45538</v>
      </c>
      <c r="I259" s="49">
        <v>46542</v>
      </c>
    </row>
    <row r="260" spans="1:9" s="46" customFormat="1" x14ac:dyDescent="0.25">
      <c r="A260" s="136" t="s">
        <v>1243</v>
      </c>
      <c r="B260" s="137" t="str">
        <f t="shared" ref="B260:B325" si="17">VLOOKUP($A260, DRG_Tab, 2, FALSE)</f>
        <v>PERCUTANEOUS CORONARY ATHERECTOMY WITHOUT INTRALUMINAL DEVICE</v>
      </c>
      <c r="C260" s="138">
        <f t="shared" ref="C260:C325" si="18">ROUND(VLOOKUP($A260, DRG_Tab, 14, FALSE), 1)</f>
        <v>2.7</v>
      </c>
      <c r="D260" s="139">
        <f t="shared" ref="D260:D325" si="19">VLOOKUP($A260, DRG_Tab, 20, FALSE)</f>
        <v>3.8521999999999998</v>
      </c>
      <c r="E260" s="136" t="str">
        <f t="shared" ref="E260:E325" si="20">VLOOKUP(A260, DRG_Tab, 19, FALSE)</f>
        <v>M</v>
      </c>
      <c r="G260" s="51"/>
      <c r="H260" s="49">
        <v>45539</v>
      </c>
      <c r="I260" s="49">
        <v>46543</v>
      </c>
    </row>
    <row r="261" spans="1:9" s="46" customFormat="1" x14ac:dyDescent="0.25">
      <c r="A261" s="136" t="s">
        <v>300</v>
      </c>
      <c r="B261" s="137" t="str">
        <f t="shared" si="17"/>
        <v>OTHER ENDOVASCULAR CARDIAC VALVE PROCEDURES WITH MCC</v>
      </c>
      <c r="C261" s="138">
        <f t="shared" si="18"/>
        <v>7.1</v>
      </c>
      <c r="D261" s="139">
        <f t="shared" si="19"/>
        <v>6.2767999999999997</v>
      </c>
      <c r="E261" s="136" t="str">
        <f t="shared" si="20"/>
        <v>M</v>
      </c>
      <c r="G261" s="51"/>
      <c r="H261" s="49">
        <v>45540</v>
      </c>
      <c r="I261" s="49">
        <v>46544</v>
      </c>
    </row>
    <row r="262" spans="1:9" s="46" customFormat="1" x14ac:dyDescent="0.25">
      <c r="A262" s="136" t="s">
        <v>301</v>
      </c>
      <c r="B262" s="137" t="str">
        <f t="shared" si="17"/>
        <v>OTHER ENDOVASCULAR CARDIAC VALVE PROCEDURES WITHOUT MCC</v>
      </c>
      <c r="C262" s="138">
        <f t="shared" si="18"/>
        <v>1.9</v>
      </c>
      <c r="D262" s="139">
        <f t="shared" si="19"/>
        <v>3.1850000000000001</v>
      </c>
      <c r="E262" s="136" t="str">
        <f t="shared" si="20"/>
        <v>M</v>
      </c>
      <c r="G262" s="51"/>
      <c r="H262" s="49">
        <v>45541</v>
      </c>
      <c r="I262" s="49">
        <v>46545</v>
      </c>
    </row>
    <row r="263" spans="1:9" s="46" customFormat="1" x14ac:dyDescent="0.25">
      <c r="A263" s="136" t="s">
        <v>302</v>
      </c>
      <c r="B263" s="137" t="str">
        <f t="shared" si="17"/>
        <v>PERCUTANEOUS CARDIOVASCULAR PROCEDURES WITH INTRALUMINAL DEVICE WITH MCC OR 4+ ARTERIES/INTRALUMINAL DEVICES</v>
      </c>
      <c r="C263" s="138">
        <f t="shared" si="18"/>
        <v>3.5</v>
      </c>
      <c r="D263" s="139">
        <f t="shared" si="19"/>
        <v>3.9762</v>
      </c>
      <c r="E263" s="136" t="str">
        <f t="shared" si="20"/>
        <v>A</v>
      </c>
      <c r="G263" s="51"/>
      <c r="H263" s="49">
        <v>45542</v>
      </c>
      <c r="I263" s="49">
        <v>46546</v>
      </c>
    </row>
    <row r="264" spans="1:9" s="46" customFormat="1" x14ac:dyDescent="0.25">
      <c r="A264" s="136" t="s">
        <v>303</v>
      </c>
      <c r="B264" s="137" t="str">
        <f t="shared" si="17"/>
        <v>PERCUTANEOUS CARDIOVASCULAR PROCEDURES WITH INTRALUMINAL DEVICE WITHOUT MCC</v>
      </c>
      <c r="C264" s="138">
        <f t="shared" si="18"/>
        <v>2</v>
      </c>
      <c r="D264" s="139">
        <f t="shared" si="19"/>
        <v>2.9731999999999998</v>
      </c>
      <c r="E264" s="136" t="str">
        <f t="shared" si="20"/>
        <v>A</v>
      </c>
      <c r="G264" s="51"/>
      <c r="H264" s="49">
        <v>45543</v>
      </c>
      <c r="I264" s="49">
        <v>46547</v>
      </c>
    </row>
    <row r="265" spans="1:9" s="46" customFormat="1" x14ac:dyDescent="0.25">
      <c r="A265" s="136" t="s">
        <v>304</v>
      </c>
      <c r="B265" s="137" t="str">
        <f t="shared" si="17"/>
        <v>CORONARY INTRAVASCULAR LITHOTRIPSY WITH INTRALUMINAL DEVICE WITH MCC</v>
      </c>
      <c r="C265" s="138">
        <f t="shared" si="18"/>
        <v>6</v>
      </c>
      <c r="D265" s="139">
        <f t="shared" si="19"/>
        <v>7.1769999999999996</v>
      </c>
      <c r="E265" s="136" t="str">
        <f t="shared" si="20"/>
        <v>A</v>
      </c>
      <c r="G265" s="51"/>
      <c r="H265" s="49">
        <v>45544</v>
      </c>
      <c r="I265" s="49">
        <v>46548</v>
      </c>
    </row>
    <row r="266" spans="1:9" s="46" customFormat="1" x14ac:dyDescent="0.25">
      <c r="A266" s="136" t="s">
        <v>305</v>
      </c>
      <c r="B266" s="137" t="str">
        <f t="shared" si="17"/>
        <v>CORONARY INTRAVASCULAR LITHOTRIPSY WITH INTRALUMINAL DEVICE WITHOUT MCC</v>
      </c>
      <c r="C266" s="138">
        <f t="shared" si="18"/>
        <v>2.2000000000000002</v>
      </c>
      <c r="D266" s="139">
        <f t="shared" si="19"/>
        <v>4.7526999999999999</v>
      </c>
      <c r="E266" s="136" t="str">
        <f t="shared" si="20"/>
        <v>A</v>
      </c>
      <c r="G266" s="51"/>
      <c r="H266" s="49">
        <v>45545</v>
      </c>
      <c r="I266" s="49">
        <v>46549</v>
      </c>
    </row>
    <row r="267" spans="1:9" s="46" customFormat="1" x14ac:dyDescent="0.25">
      <c r="A267" s="136" t="s">
        <v>306</v>
      </c>
      <c r="B267" s="137" t="str">
        <f t="shared" si="17"/>
        <v>CORONARY INTRAVASCULAR LITHOTRIPSY WITHOUT INTRALUMINAL DEVICE</v>
      </c>
      <c r="C267" s="138">
        <f t="shared" si="18"/>
        <v>2.7</v>
      </c>
      <c r="D267" s="139">
        <f t="shared" si="19"/>
        <v>4.9070999999999998</v>
      </c>
      <c r="E267" s="136" t="str">
        <f t="shared" si="20"/>
        <v>M</v>
      </c>
      <c r="G267" s="51"/>
      <c r="H267" s="49">
        <v>45546</v>
      </c>
      <c r="I267" s="49">
        <v>46550</v>
      </c>
    </row>
    <row r="268" spans="1:9" s="46" customFormat="1" x14ac:dyDescent="0.25">
      <c r="A268" s="136" t="s">
        <v>307</v>
      </c>
      <c r="B268" s="137" t="str">
        <f t="shared" si="17"/>
        <v>STOMACH, ESOPHAGEAL AND DUODENAL PROCEDURES WITH MCC</v>
      </c>
      <c r="C268" s="138">
        <f t="shared" si="18"/>
        <v>7.7</v>
      </c>
      <c r="D268" s="139">
        <f t="shared" si="19"/>
        <v>4.7927999999999997</v>
      </c>
      <c r="E268" s="136" t="str">
        <f t="shared" si="20"/>
        <v>A</v>
      </c>
      <c r="G268" s="51"/>
      <c r="H268" s="49">
        <v>45547</v>
      </c>
      <c r="I268" s="49">
        <v>46551</v>
      </c>
    </row>
    <row r="269" spans="1:9" s="46" customFormat="1" x14ac:dyDescent="0.25">
      <c r="A269" s="136" t="s">
        <v>308</v>
      </c>
      <c r="B269" s="137" t="str">
        <f t="shared" si="17"/>
        <v>STOMACH, ESOPHAGEAL AND DUODENAL PROCEDURES WITH CC</v>
      </c>
      <c r="C269" s="138">
        <f t="shared" si="18"/>
        <v>3.2</v>
      </c>
      <c r="D269" s="139">
        <f t="shared" si="19"/>
        <v>2.8624000000000001</v>
      </c>
      <c r="E269" s="136" t="str">
        <f t="shared" si="20"/>
        <v>A</v>
      </c>
      <c r="G269" s="51"/>
      <c r="H269" s="49">
        <v>45548</v>
      </c>
      <c r="I269" s="49">
        <v>46552</v>
      </c>
    </row>
    <row r="270" spans="1:9" s="46" customFormat="1" x14ac:dyDescent="0.25">
      <c r="A270" s="136" t="s">
        <v>309</v>
      </c>
      <c r="B270" s="137" t="str">
        <f t="shared" si="17"/>
        <v>STOMACH, ESOPHAGEAL AND DUODENAL PROCEDURES WITHOUT CC/MCC</v>
      </c>
      <c r="C270" s="138">
        <f t="shared" si="18"/>
        <v>1.7</v>
      </c>
      <c r="D270" s="139">
        <f t="shared" si="19"/>
        <v>2.2921</v>
      </c>
      <c r="E270" s="136" t="str">
        <f t="shared" si="20"/>
        <v>A</v>
      </c>
      <c r="G270" s="51"/>
      <c r="H270" s="49">
        <v>45549</v>
      </c>
      <c r="I270" s="49">
        <v>46553</v>
      </c>
    </row>
    <row r="271" spans="1:9" s="46" customFormat="1" x14ac:dyDescent="0.25">
      <c r="A271" s="136" t="s">
        <v>310</v>
      </c>
      <c r="B271" s="137" t="str">
        <f t="shared" si="17"/>
        <v>MAJOR SMALL AND LARGE BOWEL PROCEDURES WITH MCC</v>
      </c>
      <c r="C271" s="138">
        <f t="shared" si="18"/>
        <v>9.6</v>
      </c>
      <c r="D271" s="139">
        <f t="shared" si="19"/>
        <v>5.1938000000000004</v>
      </c>
      <c r="E271" s="136" t="str">
        <f t="shared" si="20"/>
        <v>A</v>
      </c>
      <c r="G271" s="51"/>
      <c r="H271" s="49">
        <v>45550</v>
      </c>
      <c r="I271" s="49">
        <v>46554</v>
      </c>
    </row>
    <row r="272" spans="1:9" s="46" customFormat="1" x14ac:dyDescent="0.25">
      <c r="A272" s="136" t="s">
        <v>311</v>
      </c>
      <c r="B272" s="137" t="str">
        <f t="shared" si="17"/>
        <v>MAJOR SMALL AND LARGE BOWEL PROCEDURES WITH CC</v>
      </c>
      <c r="C272" s="138">
        <f t="shared" si="18"/>
        <v>5.2</v>
      </c>
      <c r="D272" s="139">
        <f t="shared" si="19"/>
        <v>3.2618</v>
      </c>
      <c r="E272" s="136" t="str">
        <f t="shared" si="20"/>
        <v>A</v>
      </c>
      <c r="G272" s="51"/>
      <c r="H272" s="49">
        <v>45551</v>
      </c>
      <c r="I272" s="49">
        <v>46555</v>
      </c>
    </row>
    <row r="273" spans="1:9" s="46" customFormat="1" x14ac:dyDescent="0.25">
      <c r="A273" s="136" t="s">
        <v>312</v>
      </c>
      <c r="B273" s="137" t="str">
        <f t="shared" si="17"/>
        <v>MAJOR SMALL AND LARGE BOWEL PROCEDURES WITHOUT CC/MCC</v>
      </c>
      <c r="C273" s="138">
        <f t="shared" si="18"/>
        <v>3.5</v>
      </c>
      <c r="D273" s="139">
        <f t="shared" si="19"/>
        <v>2.4489000000000001</v>
      </c>
      <c r="E273" s="136" t="str">
        <f t="shared" si="20"/>
        <v>A</v>
      </c>
      <c r="G273" s="51"/>
      <c r="H273" s="49">
        <v>45552</v>
      </c>
      <c r="I273" s="49">
        <v>46556</v>
      </c>
    </row>
    <row r="274" spans="1:9" s="46" customFormat="1" x14ac:dyDescent="0.25">
      <c r="A274" s="136" t="s">
        <v>313</v>
      </c>
      <c r="B274" s="137" t="str">
        <f t="shared" si="17"/>
        <v>RECTAL RESECTION WITH MCC</v>
      </c>
      <c r="C274" s="138">
        <f t="shared" si="18"/>
        <v>5.8</v>
      </c>
      <c r="D274" s="139">
        <f t="shared" si="19"/>
        <v>5.5716000000000001</v>
      </c>
      <c r="E274" s="136" t="str">
        <f t="shared" si="20"/>
        <v>M</v>
      </c>
      <c r="G274" s="51"/>
      <c r="H274" s="49">
        <v>45553</v>
      </c>
      <c r="I274" s="49">
        <v>46557</v>
      </c>
    </row>
    <row r="275" spans="1:9" s="46" customFormat="1" x14ac:dyDescent="0.25">
      <c r="A275" s="136" t="s">
        <v>314</v>
      </c>
      <c r="B275" s="137" t="str">
        <f t="shared" si="17"/>
        <v>RECTAL RESECTION WITH CC</v>
      </c>
      <c r="C275" s="138">
        <f t="shared" si="18"/>
        <v>3.3</v>
      </c>
      <c r="D275" s="139">
        <f t="shared" si="19"/>
        <v>3.1309</v>
      </c>
      <c r="E275" s="136" t="str">
        <f t="shared" si="20"/>
        <v>M</v>
      </c>
      <c r="G275" s="51"/>
      <c r="H275" s="49">
        <v>45554</v>
      </c>
      <c r="I275" s="49">
        <v>46558</v>
      </c>
    </row>
    <row r="276" spans="1:9" s="46" customFormat="1" x14ac:dyDescent="0.25">
      <c r="A276" s="136" t="s">
        <v>315</v>
      </c>
      <c r="B276" s="137" t="str">
        <f t="shared" si="17"/>
        <v>RECTAL RESECTION WITHOUT CC/MCC</v>
      </c>
      <c r="C276" s="138">
        <f t="shared" si="18"/>
        <v>2.2000000000000002</v>
      </c>
      <c r="D276" s="139">
        <f t="shared" si="19"/>
        <v>2.4775999999999998</v>
      </c>
      <c r="E276" s="136" t="str">
        <f t="shared" si="20"/>
        <v>M</v>
      </c>
      <c r="G276" s="51"/>
      <c r="H276" s="49">
        <v>45555</v>
      </c>
      <c r="I276" s="49">
        <v>46559</v>
      </c>
    </row>
    <row r="277" spans="1:9" s="46" customFormat="1" x14ac:dyDescent="0.25">
      <c r="A277" s="136" t="s">
        <v>316</v>
      </c>
      <c r="B277" s="137" t="str">
        <f t="shared" si="17"/>
        <v>PERITONEAL ADHESIOLYSIS WITH MCC</v>
      </c>
      <c r="C277" s="138">
        <f t="shared" si="18"/>
        <v>8.3000000000000007</v>
      </c>
      <c r="D277" s="139">
        <f t="shared" si="19"/>
        <v>4.6043000000000003</v>
      </c>
      <c r="E277" s="136" t="str">
        <f t="shared" si="20"/>
        <v>A</v>
      </c>
      <c r="G277" s="51"/>
      <c r="H277" s="49">
        <v>45556</v>
      </c>
      <c r="I277" s="49">
        <v>46560</v>
      </c>
    </row>
    <row r="278" spans="1:9" s="46" customFormat="1" x14ac:dyDescent="0.25">
      <c r="A278" s="136" t="s">
        <v>317</v>
      </c>
      <c r="B278" s="137" t="str">
        <f t="shared" si="17"/>
        <v>PERITONEAL ADHESIOLYSIS WITH CC</v>
      </c>
      <c r="C278" s="138">
        <f t="shared" si="18"/>
        <v>5.4</v>
      </c>
      <c r="D278" s="139">
        <f t="shared" si="19"/>
        <v>2.8361999999999998</v>
      </c>
      <c r="E278" s="136" t="str">
        <f t="shared" si="20"/>
        <v>A</v>
      </c>
      <c r="G278" s="51"/>
      <c r="H278" s="49">
        <v>45557</v>
      </c>
      <c r="I278" s="49">
        <v>46561</v>
      </c>
    </row>
    <row r="279" spans="1:9" s="46" customFormat="1" x14ac:dyDescent="0.25">
      <c r="A279" s="136" t="s">
        <v>318</v>
      </c>
      <c r="B279" s="137" t="str">
        <f t="shared" si="17"/>
        <v>PERITONEAL ADHESIOLYSIS WITHOUT CC/MCC</v>
      </c>
      <c r="C279" s="138">
        <f t="shared" si="18"/>
        <v>3</v>
      </c>
      <c r="D279" s="139">
        <f t="shared" si="19"/>
        <v>2.4258999999999999</v>
      </c>
      <c r="E279" s="136" t="str">
        <f t="shared" si="20"/>
        <v>A</v>
      </c>
      <c r="G279" s="51"/>
      <c r="H279" s="49">
        <v>45558</v>
      </c>
      <c r="I279" s="49">
        <v>46562</v>
      </c>
    </row>
    <row r="280" spans="1:9" s="46" customFormat="1" x14ac:dyDescent="0.25">
      <c r="A280" s="136" t="s">
        <v>319</v>
      </c>
      <c r="B280" s="137" t="str">
        <f t="shared" si="17"/>
        <v>MINOR SMALL AND LARGE BOWEL PROCEDURES WITH MCC</v>
      </c>
      <c r="C280" s="138">
        <f t="shared" si="18"/>
        <v>6.8</v>
      </c>
      <c r="D280" s="139">
        <f t="shared" si="19"/>
        <v>4.1496000000000004</v>
      </c>
      <c r="E280" s="136" t="str">
        <f t="shared" si="20"/>
        <v>M</v>
      </c>
      <c r="G280" s="51"/>
      <c r="H280" s="49">
        <v>45559</v>
      </c>
      <c r="I280" s="49">
        <v>46563</v>
      </c>
    </row>
    <row r="281" spans="1:9" s="46" customFormat="1" x14ac:dyDescent="0.25">
      <c r="A281" s="136" t="s">
        <v>320</v>
      </c>
      <c r="B281" s="137" t="str">
        <f t="shared" si="17"/>
        <v>MINOR SMALL AND LARGE BOWEL PROCEDURES WITH CC</v>
      </c>
      <c r="C281" s="138">
        <f t="shared" si="18"/>
        <v>4.5999999999999996</v>
      </c>
      <c r="D281" s="139">
        <f t="shared" si="19"/>
        <v>1.9582999999999999</v>
      </c>
      <c r="E281" s="136" t="str">
        <f t="shared" si="20"/>
        <v>AP</v>
      </c>
      <c r="G281" s="51"/>
      <c r="H281" s="49">
        <v>45560</v>
      </c>
      <c r="I281" s="49">
        <v>46564</v>
      </c>
    </row>
    <row r="282" spans="1:9" s="46" customFormat="1" x14ac:dyDescent="0.25">
      <c r="A282" s="136" t="s">
        <v>321</v>
      </c>
      <c r="B282" s="137" t="str">
        <f t="shared" si="17"/>
        <v>MINOR SMALL AND LARGE BOWEL PROCEDURES WITHOUT CC/MCC</v>
      </c>
      <c r="C282" s="138">
        <f t="shared" si="18"/>
        <v>2.9</v>
      </c>
      <c r="D282" s="139">
        <f t="shared" si="19"/>
        <v>1.3935999999999999</v>
      </c>
      <c r="E282" s="136" t="str">
        <f t="shared" si="20"/>
        <v>AP</v>
      </c>
      <c r="G282" s="51"/>
      <c r="H282" s="49">
        <v>45561</v>
      </c>
      <c r="I282" s="49">
        <v>46565</v>
      </c>
    </row>
    <row r="283" spans="1:9" s="46" customFormat="1" x14ac:dyDescent="0.25">
      <c r="A283" s="136" t="s">
        <v>322</v>
      </c>
      <c r="B283" s="137" t="str">
        <f t="shared" si="17"/>
        <v>ANAL AND STOMAL PROCEDURES WITH MCC</v>
      </c>
      <c r="C283" s="138">
        <f t="shared" si="18"/>
        <v>5.5</v>
      </c>
      <c r="D283" s="139">
        <f t="shared" si="19"/>
        <v>3.4695999999999998</v>
      </c>
      <c r="E283" s="136" t="str">
        <f t="shared" si="20"/>
        <v>M</v>
      </c>
      <c r="G283" s="51"/>
      <c r="H283" s="49">
        <v>45562</v>
      </c>
      <c r="I283" s="49">
        <v>46566</v>
      </c>
    </row>
    <row r="284" spans="1:9" s="46" customFormat="1" x14ac:dyDescent="0.25">
      <c r="A284" s="136" t="s">
        <v>323</v>
      </c>
      <c r="B284" s="137" t="str">
        <f t="shared" si="17"/>
        <v>ANAL AND STOMAL PROCEDURES WITH CC</v>
      </c>
      <c r="C284" s="138">
        <f t="shared" si="18"/>
        <v>3.2</v>
      </c>
      <c r="D284" s="139">
        <f t="shared" si="19"/>
        <v>1.4287000000000001</v>
      </c>
      <c r="E284" s="136" t="str">
        <f t="shared" si="20"/>
        <v>A</v>
      </c>
      <c r="G284" s="51"/>
      <c r="H284" s="49">
        <v>45563</v>
      </c>
      <c r="I284" s="49">
        <v>46567</v>
      </c>
    </row>
    <row r="285" spans="1:9" s="46" customFormat="1" x14ac:dyDescent="0.25">
      <c r="A285" s="136" t="s">
        <v>324</v>
      </c>
      <c r="B285" s="137" t="str">
        <f t="shared" si="17"/>
        <v>ANAL AND STOMAL PROCEDURES WITHOUT CC/MCC</v>
      </c>
      <c r="C285" s="138">
        <f t="shared" si="18"/>
        <v>1.7</v>
      </c>
      <c r="D285" s="139">
        <f t="shared" si="19"/>
        <v>1.3431999999999999</v>
      </c>
      <c r="E285" s="136" t="str">
        <f t="shared" si="20"/>
        <v>M</v>
      </c>
      <c r="G285" s="51"/>
      <c r="H285" s="49">
        <v>45564</v>
      </c>
      <c r="I285" s="49">
        <v>46568</v>
      </c>
    </row>
    <row r="286" spans="1:9" s="46" customFormat="1" x14ac:dyDescent="0.25">
      <c r="A286" s="136" t="s">
        <v>325</v>
      </c>
      <c r="B286" s="137" t="str">
        <f t="shared" si="17"/>
        <v>INGUINAL AND FEMORAL HERNIA PROCEDURES WITH MCC</v>
      </c>
      <c r="C286" s="138">
        <f t="shared" si="18"/>
        <v>5</v>
      </c>
      <c r="D286" s="139">
        <f t="shared" si="19"/>
        <v>3.7911000000000001</v>
      </c>
      <c r="E286" s="136" t="str">
        <f t="shared" si="20"/>
        <v>M</v>
      </c>
      <c r="G286" s="51"/>
      <c r="H286" s="49">
        <v>45565</v>
      </c>
      <c r="I286" s="49">
        <v>46569</v>
      </c>
    </row>
    <row r="287" spans="1:9" s="46" customFormat="1" x14ac:dyDescent="0.25">
      <c r="A287" s="136" t="s">
        <v>326</v>
      </c>
      <c r="B287" s="137" t="str">
        <f t="shared" si="17"/>
        <v>INGUINAL AND FEMORAL HERNIA PROCEDURES WITH CC</v>
      </c>
      <c r="C287" s="138">
        <f t="shared" si="18"/>
        <v>2.2999999999999998</v>
      </c>
      <c r="D287" s="139">
        <f t="shared" si="19"/>
        <v>1.8194999999999999</v>
      </c>
      <c r="E287" s="136" t="str">
        <f t="shared" si="20"/>
        <v>AO</v>
      </c>
      <c r="G287" s="51"/>
      <c r="H287" s="49">
        <v>45566</v>
      </c>
      <c r="I287" s="49">
        <v>46570</v>
      </c>
    </row>
    <row r="288" spans="1:9" s="46" customFormat="1" x14ac:dyDescent="0.25">
      <c r="A288" s="136" t="s">
        <v>327</v>
      </c>
      <c r="B288" s="137" t="str">
        <f t="shared" si="17"/>
        <v>INGUINAL AND FEMORAL HERNIA PROCEDURES WITHOUT CC/MCC</v>
      </c>
      <c r="C288" s="138">
        <f t="shared" si="18"/>
        <v>2</v>
      </c>
      <c r="D288" s="139">
        <f t="shared" si="19"/>
        <v>1.2948</v>
      </c>
      <c r="E288" s="136" t="str">
        <f t="shared" si="20"/>
        <v>AO</v>
      </c>
      <c r="G288" s="51"/>
      <c r="H288" s="49">
        <v>45567</v>
      </c>
      <c r="I288" s="49">
        <v>46571</v>
      </c>
    </row>
    <row r="289" spans="1:9" s="46" customFormat="1" x14ac:dyDescent="0.25">
      <c r="A289" s="136" t="s">
        <v>328</v>
      </c>
      <c r="B289" s="137" t="str">
        <f t="shared" si="17"/>
        <v>HERNIA PROCEDURES EXCEPT INGUINAL AND FEMORAL WITH MCC</v>
      </c>
      <c r="C289" s="138">
        <f t="shared" si="18"/>
        <v>5</v>
      </c>
      <c r="D289" s="139">
        <f t="shared" si="19"/>
        <v>2.9739</v>
      </c>
      <c r="E289" s="136" t="str">
        <f t="shared" si="20"/>
        <v>A</v>
      </c>
      <c r="G289" s="51"/>
      <c r="H289" s="49">
        <v>45568</v>
      </c>
      <c r="I289" s="49">
        <v>46572</v>
      </c>
    </row>
    <row r="290" spans="1:9" s="46" customFormat="1" x14ac:dyDescent="0.25">
      <c r="A290" s="136" t="s">
        <v>329</v>
      </c>
      <c r="B290" s="137" t="str">
        <f t="shared" si="17"/>
        <v>HERNIA PROCEDURES EXCEPT INGUINAL AND FEMORAL WITH CC</v>
      </c>
      <c r="C290" s="138">
        <f t="shared" si="18"/>
        <v>3.2</v>
      </c>
      <c r="D290" s="139">
        <f t="shared" si="19"/>
        <v>2.1465000000000001</v>
      </c>
      <c r="E290" s="136" t="str">
        <f t="shared" si="20"/>
        <v>A</v>
      </c>
      <c r="G290" s="51"/>
      <c r="H290" s="49">
        <v>45569</v>
      </c>
      <c r="I290" s="49">
        <v>46573</v>
      </c>
    </row>
    <row r="291" spans="1:9" s="46" customFormat="1" x14ac:dyDescent="0.25">
      <c r="A291" s="136" t="s">
        <v>330</v>
      </c>
      <c r="B291" s="137" t="str">
        <f t="shared" si="17"/>
        <v>HERNIA PROCEDURES EXCEPT INGUINAL AND FEMORAL WITHOUT CC/MCC</v>
      </c>
      <c r="C291" s="138">
        <f t="shared" si="18"/>
        <v>2.2999999999999998</v>
      </c>
      <c r="D291" s="139">
        <f t="shared" si="19"/>
        <v>2.0394999999999999</v>
      </c>
      <c r="E291" s="136" t="str">
        <f t="shared" si="20"/>
        <v>A</v>
      </c>
      <c r="G291" s="51"/>
      <c r="H291" s="49">
        <v>45570</v>
      </c>
      <c r="I291" s="49">
        <v>46574</v>
      </c>
    </row>
    <row r="292" spans="1:9" s="46" customFormat="1" x14ac:dyDescent="0.25">
      <c r="A292" s="136" t="s">
        <v>331</v>
      </c>
      <c r="B292" s="137" t="str">
        <f t="shared" si="17"/>
        <v>OTHER DIGESTIVE SYSTEM O.R. PROCEDURES WITH MCC</v>
      </c>
      <c r="C292" s="138">
        <f t="shared" si="18"/>
        <v>7.2</v>
      </c>
      <c r="D292" s="139">
        <f t="shared" si="19"/>
        <v>4.4791999999999996</v>
      </c>
      <c r="E292" s="136" t="str">
        <f t="shared" si="20"/>
        <v>A</v>
      </c>
      <c r="G292" s="51"/>
      <c r="H292" s="49">
        <v>45571</v>
      </c>
      <c r="I292" s="49">
        <v>46575</v>
      </c>
    </row>
    <row r="293" spans="1:9" s="46" customFormat="1" x14ac:dyDescent="0.25">
      <c r="A293" s="136" t="s">
        <v>332</v>
      </c>
      <c r="B293" s="137" t="str">
        <f t="shared" si="17"/>
        <v>OTHER DIGESTIVE SYSTEM O.R. PROCEDURES WITH CC</v>
      </c>
      <c r="C293" s="138">
        <f t="shared" si="18"/>
        <v>3.9</v>
      </c>
      <c r="D293" s="139">
        <f t="shared" si="19"/>
        <v>2.6911999999999998</v>
      </c>
      <c r="E293" s="136" t="str">
        <f t="shared" si="20"/>
        <v>A</v>
      </c>
      <c r="G293" s="51"/>
      <c r="H293" s="49">
        <v>45572</v>
      </c>
      <c r="I293" s="49">
        <v>46576</v>
      </c>
    </row>
    <row r="294" spans="1:9" s="46" customFormat="1" x14ac:dyDescent="0.25">
      <c r="A294" s="136" t="s">
        <v>333</v>
      </c>
      <c r="B294" s="137" t="str">
        <f t="shared" si="17"/>
        <v>OTHER DIGESTIVE SYSTEM O.R. PROCEDURES WITHOUT CC/MCC</v>
      </c>
      <c r="C294" s="138">
        <f t="shared" si="18"/>
        <v>2.8</v>
      </c>
      <c r="D294" s="139">
        <f t="shared" si="19"/>
        <v>2.0352000000000001</v>
      </c>
      <c r="E294" s="136" t="str">
        <f t="shared" si="20"/>
        <v>A</v>
      </c>
      <c r="G294" s="51"/>
      <c r="H294" s="49">
        <v>45573</v>
      </c>
      <c r="I294" s="49">
        <v>46577</v>
      </c>
    </row>
    <row r="295" spans="1:9" s="46" customFormat="1" x14ac:dyDescent="0.25">
      <c r="A295" s="136" t="s">
        <v>1244</v>
      </c>
      <c r="B295" s="137" t="str">
        <f t="shared" si="17"/>
        <v>PERCUTANEOUS CORONARY ATHERECTOMY WITH INTRALUMINAL DEVICE WITH MCC</v>
      </c>
      <c r="C295" s="138">
        <f t="shared" si="18"/>
        <v>3.6</v>
      </c>
      <c r="D295" s="139">
        <f t="shared" si="19"/>
        <v>4.8003999999999998</v>
      </c>
      <c r="E295" s="136" t="str">
        <f t="shared" si="20"/>
        <v>A</v>
      </c>
      <c r="G295" s="51"/>
      <c r="H295" s="49">
        <v>45574</v>
      </c>
      <c r="I295" s="49">
        <v>46578</v>
      </c>
    </row>
    <row r="296" spans="1:9" s="46" customFormat="1" x14ac:dyDescent="0.25">
      <c r="A296" s="136" t="s">
        <v>1245</v>
      </c>
      <c r="B296" s="137" t="str">
        <f t="shared" si="17"/>
        <v>PERCUTANEOUS CORONARY ATHERECTOMY WITH INTRALUMINAL DEVICE WITHOUT MCC</v>
      </c>
      <c r="C296" s="138">
        <f t="shared" si="18"/>
        <v>2</v>
      </c>
      <c r="D296" s="139">
        <f t="shared" si="19"/>
        <v>3.6854</v>
      </c>
      <c r="E296" s="136" t="str">
        <f t="shared" si="20"/>
        <v>A</v>
      </c>
      <c r="G296" s="51"/>
      <c r="H296" s="49">
        <v>45575</v>
      </c>
      <c r="I296" s="49">
        <v>46579</v>
      </c>
    </row>
    <row r="297" spans="1:9" s="46" customFormat="1" x14ac:dyDescent="0.25">
      <c r="A297" s="136" t="s">
        <v>1410</v>
      </c>
      <c r="B297" s="137" t="str">
        <f t="shared" si="17"/>
        <v>OTHER CIRCULATORY SYSTEM O.R. PROCEDURES WITH MCC</v>
      </c>
      <c r="C297" s="138">
        <f t="shared" si="18"/>
        <v>6</v>
      </c>
      <c r="D297" s="139">
        <f t="shared" si="19"/>
        <v>2.3832</v>
      </c>
      <c r="E297" s="136" t="str">
        <f t="shared" ref="E297:E298" si="21">VLOOKUP(A297, DRG_Tab, 19, FALSE)</f>
        <v>A</v>
      </c>
      <c r="G297" s="51"/>
      <c r="H297" s="49">
        <v>45576</v>
      </c>
      <c r="I297" s="49">
        <v>46580</v>
      </c>
    </row>
    <row r="298" spans="1:9" s="46" customFormat="1" x14ac:dyDescent="0.25">
      <c r="A298" s="136" t="s">
        <v>1411</v>
      </c>
      <c r="B298" s="137" t="str">
        <f t="shared" si="17"/>
        <v>OTHER CIRCULATORY SYSTEM O.R. PROCEDURES WITHOUT MCC</v>
      </c>
      <c r="C298" s="138">
        <f t="shared" si="18"/>
        <v>4.4000000000000004</v>
      </c>
      <c r="D298" s="139">
        <f t="shared" si="19"/>
        <v>1.8468</v>
      </c>
      <c r="E298" s="136" t="str">
        <f t="shared" si="21"/>
        <v>A</v>
      </c>
      <c r="G298" s="51"/>
      <c r="H298" s="49">
        <v>45577</v>
      </c>
      <c r="I298" s="49">
        <v>46581</v>
      </c>
    </row>
    <row r="299" spans="1:9" s="46" customFormat="1" x14ac:dyDescent="0.25">
      <c r="A299" s="136" t="s">
        <v>334</v>
      </c>
      <c r="B299" s="137" t="str">
        <f t="shared" si="17"/>
        <v>MAJOR ESOPHAGEAL DISORDERS WITH MCC</v>
      </c>
      <c r="C299" s="138">
        <f t="shared" si="18"/>
        <v>3.4</v>
      </c>
      <c r="D299" s="139">
        <f t="shared" si="19"/>
        <v>1.6781999999999999</v>
      </c>
      <c r="E299" s="136" t="str">
        <f t="shared" si="20"/>
        <v>A</v>
      </c>
      <c r="G299" s="51"/>
      <c r="H299" s="49">
        <v>45578</v>
      </c>
      <c r="I299" s="49">
        <v>46582</v>
      </c>
    </row>
    <row r="300" spans="1:9" s="46" customFormat="1" x14ac:dyDescent="0.25">
      <c r="A300" s="136" t="s">
        <v>335</v>
      </c>
      <c r="B300" s="137" t="str">
        <f t="shared" si="17"/>
        <v>MAJOR ESOPHAGEAL DISORDERS WITH CC</v>
      </c>
      <c r="C300" s="138">
        <f t="shared" si="18"/>
        <v>3.3</v>
      </c>
      <c r="D300" s="139">
        <f t="shared" si="19"/>
        <v>1.2</v>
      </c>
      <c r="E300" s="136" t="str">
        <f t="shared" si="20"/>
        <v>A</v>
      </c>
      <c r="G300" s="51"/>
      <c r="H300" s="49">
        <v>45579</v>
      </c>
      <c r="I300" s="49">
        <v>46583</v>
      </c>
    </row>
    <row r="301" spans="1:9" s="46" customFormat="1" x14ac:dyDescent="0.25">
      <c r="A301" s="136" t="s">
        <v>336</v>
      </c>
      <c r="B301" s="137" t="str">
        <f t="shared" si="17"/>
        <v>MAJOR ESOPHAGEAL DISORDERS WITHOUT CC/MCC</v>
      </c>
      <c r="C301" s="138">
        <f t="shared" si="18"/>
        <v>2.6</v>
      </c>
      <c r="D301" s="139">
        <f t="shared" si="19"/>
        <v>1.0887</v>
      </c>
      <c r="E301" s="136" t="str">
        <f t="shared" si="20"/>
        <v>A</v>
      </c>
      <c r="G301" s="51"/>
      <c r="H301" s="49">
        <v>45580</v>
      </c>
      <c r="I301" s="49">
        <v>46584</v>
      </c>
    </row>
    <row r="302" spans="1:9" s="46" customFormat="1" x14ac:dyDescent="0.25">
      <c r="A302" s="136" t="s">
        <v>337</v>
      </c>
      <c r="B302" s="137" t="str">
        <f t="shared" si="17"/>
        <v>MAJOR GASTROINTESTINAL DISORDERS AND PERITONEAL INFECTIONS WITH MCC</v>
      </c>
      <c r="C302" s="138">
        <f t="shared" si="18"/>
        <v>5.4</v>
      </c>
      <c r="D302" s="139">
        <f t="shared" si="19"/>
        <v>1.7283999999999999</v>
      </c>
      <c r="E302" s="136" t="str">
        <f t="shared" si="20"/>
        <v>A</v>
      </c>
      <c r="G302" s="51"/>
      <c r="H302" s="49">
        <v>45581</v>
      </c>
      <c r="I302" s="49">
        <v>46585</v>
      </c>
    </row>
    <row r="303" spans="1:9" s="46" customFormat="1" x14ac:dyDescent="0.25">
      <c r="A303" s="136" t="s">
        <v>338</v>
      </c>
      <c r="B303" s="137" t="str">
        <f t="shared" si="17"/>
        <v>MAJOR GASTROINTESTINAL DISORDERS AND PERITONEAL INFECTIONS WITH CC</v>
      </c>
      <c r="C303" s="138">
        <f t="shared" si="18"/>
        <v>3.8</v>
      </c>
      <c r="D303" s="139">
        <f t="shared" si="19"/>
        <v>1.1214</v>
      </c>
      <c r="E303" s="136" t="str">
        <f t="shared" si="20"/>
        <v>A</v>
      </c>
      <c r="G303" s="51"/>
      <c r="H303" s="49">
        <v>45582</v>
      </c>
      <c r="I303" s="49">
        <v>46586</v>
      </c>
    </row>
    <row r="304" spans="1:9" s="46" customFormat="1" x14ac:dyDescent="0.25">
      <c r="A304" s="136" t="s">
        <v>339</v>
      </c>
      <c r="B304" s="137" t="str">
        <f t="shared" si="17"/>
        <v>MAJOR GASTROINTESTINAL DISORDERS AND PERITONEAL INFECTIONS WITHOUT CC/MCC</v>
      </c>
      <c r="C304" s="138">
        <f t="shared" si="18"/>
        <v>2.9</v>
      </c>
      <c r="D304" s="139">
        <f t="shared" si="19"/>
        <v>0.87190000000000001</v>
      </c>
      <c r="E304" s="136" t="str">
        <f t="shared" si="20"/>
        <v>A</v>
      </c>
      <c r="G304" s="51"/>
      <c r="H304" s="49">
        <v>45583</v>
      </c>
      <c r="I304" s="49">
        <v>46587</v>
      </c>
    </row>
    <row r="305" spans="1:9" s="46" customFormat="1" x14ac:dyDescent="0.25">
      <c r="A305" s="136" t="s">
        <v>340</v>
      </c>
      <c r="B305" s="137" t="str">
        <f t="shared" si="17"/>
        <v>DIGESTIVE MALIGNANCY WITH MCC</v>
      </c>
      <c r="C305" s="138">
        <f t="shared" si="18"/>
        <v>7</v>
      </c>
      <c r="D305" s="139">
        <f t="shared" si="19"/>
        <v>2.6827000000000001</v>
      </c>
      <c r="E305" s="136" t="str">
        <f t="shared" si="20"/>
        <v>A</v>
      </c>
      <c r="G305" s="51"/>
      <c r="H305" s="49">
        <v>45584</v>
      </c>
      <c r="I305" s="49">
        <v>46588</v>
      </c>
    </row>
    <row r="306" spans="1:9" s="46" customFormat="1" x14ac:dyDescent="0.25">
      <c r="A306" s="136" t="s">
        <v>341</v>
      </c>
      <c r="B306" s="137" t="str">
        <f t="shared" si="17"/>
        <v>DIGESTIVE MALIGNANCY WITH CC</v>
      </c>
      <c r="C306" s="138">
        <f t="shared" si="18"/>
        <v>4.4000000000000004</v>
      </c>
      <c r="D306" s="139">
        <f t="shared" si="19"/>
        <v>1.6156999999999999</v>
      </c>
      <c r="E306" s="136" t="str">
        <f t="shared" si="20"/>
        <v>A</v>
      </c>
      <c r="G306" s="51"/>
      <c r="H306" s="49">
        <v>45585</v>
      </c>
      <c r="I306" s="49">
        <v>46589</v>
      </c>
    </row>
    <row r="307" spans="1:9" s="46" customFormat="1" x14ac:dyDescent="0.25">
      <c r="A307" s="136" t="s">
        <v>342</v>
      </c>
      <c r="B307" s="137" t="str">
        <f t="shared" si="17"/>
        <v>DIGESTIVE MALIGNANCY WITHOUT CC/MCC</v>
      </c>
      <c r="C307" s="138">
        <f t="shared" si="18"/>
        <v>2.2999999999999998</v>
      </c>
      <c r="D307" s="139">
        <f t="shared" si="19"/>
        <v>1.3129999999999999</v>
      </c>
      <c r="E307" s="136" t="str">
        <f t="shared" si="20"/>
        <v>M</v>
      </c>
      <c r="G307" s="51"/>
      <c r="H307" s="49">
        <v>45586</v>
      </c>
      <c r="I307" s="49">
        <v>46590</v>
      </c>
    </row>
    <row r="308" spans="1:9" s="46" customFormat="1" x14ac:dyDescent="0.25">
      <c r="A308" s="136" t="s">
        <v>343</v>
      </c>
      <c r="B308" s="137" t="str">
        <f t="shared" si="17"/>
        <v>GASTROINTESTINAL HEMORRHAGE WITH MCC</v>
      </c>
      <c r="C308" s="138">
        <f t="shared" si="18"/>
        <v>4.3</v>
      </c>
      <c r="D308" s="139">
        <f t="shared" si="19"/>
        <v>2.1358000000000001</v>
      </c>
      <c r="E308" s="136" t="str">
        <f t="shared" si="20"/>
        <v>A</v>
      </c>
      <c r="G308" s="51"/>
      <c r="H308" s="49">
        <v>45587</v>
      </c>
      <c r="I308" s="49">
        <v>46591</v>
      </c>
    </row>
    <row r="309" spans="1:9" s="46" customFormat="1" x14ac:dyDescent="0.25">
      <c r="A309" s="136" t="s">
        <v>344</v>
      </c>
      <c r="B309" s="137" t="str">
        <f t="shared" si="17"/>
        <v>GASTROINTESTINAL HEMORRHAGE WITH CC</v>
      </c>
      <c r="C309" s="138">
        <f t="shared" si="18"/>
        <v>3</v>
      </c>
      <c r="D309" s="139">
        <f t="shared" si="19"/>
        <v>1.2778</v>
      </c>
      <c r="E309" s="136" t="str">
        <f t="shared" si="20"/>
        <v>A</v>
      </c>
      <c r="G309" s="51"/>
      <c r="H309" s="49">
        <v>45588</v>
      </c>
      <c r="I309" s="49">
        <v>46592</v>
      </c>
    </row>
    <row r="310" spans="1:9" s="46" customFormat="1" x14ac:dyDescent="0.25">
      <c r="A310" s="136" t="s">
        <v>345</v>
      </c>
      <c r="B310" s="137" t="str">
        <f t="shared" si="17"/>
        <v>GASTROINTESTINAL HEMORRHAGE WITHOUT CC/MCC</v>
      </c>
      <c r="C310" s="138">
        <f t="shared" si="18"/>
        <v>2.2000000000000002</v>
      </c>
      <c r="D310" s="139">
        <f t="shared" si="19"/>
        <v>0.74770000000000003</v>
      </c>
      <c r="E310" s="136" t="str">
        <f t="shared" si="20"/>
        <v>A</v>
      </c>
      <c r="G310" s="51"/>
      <c r="H310" s="49">
        <v>45589</v>
      </c>
      <c r="I310" s="49">
        <v>46593</v>
      </c>
    </row>
    <row r="311" spans="1:9" s="46" customFormat="1" x14ac:dyDescent="0.25">
      <c r="A311" s="136" t="s">
        <v>346</v>
      </c>
      <c r="B311" s="137" t="str">
        <f t="shared" si="17"/>
        <v>COMPLICATED PEPTIC ULCER WITH MCC</v>
      </c>
      <c r="C311" s="138">
        <f t="shared" si="18"/>
        <v>4.9000000000000004</v>
      </c>
      <c r="D311" s="139">
        <f t="shared" si="19"/>
        <v>1.7847999999999999</v>
      </c>
      <c r="E311" s="136" t="str">
        <f t="shared" si="20"/>
        <v>A</v>
      </c>
      <c r="G311" s="51"/>
      <c r="H311" s="49">
        <v>45590</v>
      </c>
      <c r="I311" s="49">
        <v>46594</v>
      </c>
    </row>
    <row r="312" spans="1:9" s="46" customFormat="1" x14ac:dyDescent="0.25">
      <c r="A312" s="136" t="s">
        <v>347</v>
      </c>
      <c r="B312" s="137" t="str">
        <f t="shared" si="17"/>
        <v>COMPLICATED PEPTIC ULCER WITH CC</v>
      </c>
      <c r="C312" s="138">
        <f t="shared" si="18"/>
        <v>3.3</v>
      </c>
      <c r="D312" s="139">
        <f t="shared" si="19"/>
        <v>1.0899000000000001</v>
      </c>
      <c r="E312" s="136" t="str">
        <f t="shared" si="20"/>
        <v>AP</v>
      </c>
      <c r="G312" s="51"/>
      <c r="H312" s="49">
        <v>45591</v>
      </c>
      <c r="I312" s="49">
        <v>46595</v>
      </c>
    </row>
    <row r="313" spans="1:9" s="46" customFormat="1" x14ac:dyDescent="0.25">
      <c r="A313" s="136" t="s">
        <v>348</v>
      </c>
      <c r="B313" s="137" t="str">
        <f t="shared" si="17"/>
        <v>COMPLICATED PEPTIC ULCER WITHOUT CC/MCC</v>
      </c>
      <c r="C313" s="138">
        <f t="shared" si="18"/>
        <v>2.5</v>
      </c>
      <c r="D313" s="139">
        <f t="shared" si="19"/>
        <v>0.77569999999999995</v>
      </c>
      <c r="E313" s="136" t="str">
        <f t="shared" si="20"/>
        <v>MP</v>
      </c>
      <c r="G313" s="51"/>
      <c r="H313" s="49">
        <v>45592</v>
      </c>
      <c r="I313" s="49">
        <v>46596</v>
      </c>
    </row>
    <row r="314" spans="1:9" s="46" customFormat="1" x14ac:dyDescent="0.25">
      <c r="A314" s="136" t="s">
        <v>349</v>
      </c>
      <c r="B314" s="137" t="str">
        <f t="shared" si="17"/>
        <v>UNCOMPLICATED PEPTIC ULCER WITH MCC</v>
      </c>
      <c r="C314" s="138">
        <f t="shared" si="18"/>
        <v>3.9</v>
      </c>
      <c r="D314" s="139">
        <f t="shared" si="19"/>
        <v>1.9905999999999999</v>
      </c>
      <c r="E314" s="136" t="str">
        <f t="shared" si="20"/>
        <v>M</v>
      </c>
      <c r="G314" s="51"/>
      <c r="H314" s="49">
        <v>45593</v>
      </c>
      <c r="I314" s="49">
        <v>46597</v>
      </c>
    </row>
    <row r="315" spans="1:9" s="46" customFormat="1" x14ac:dyDescent="0.25">
      <c r="A315" s="136" t="s">
        <v>350</v>
      </c>
      <c r="B315" s="137" t="str">
        <f t="shared" si="17"/>
        <v>UNCOMPLICATED PEPTIC ULCER WITHOUT MCC</v>
      </c>
      <c r="C315" s="138">
        <f t="shared" si="18"/>
        <v>2.8</v>
      </c>
      <c r="D315" s="139">
        <f t="shared" si="19"/>
        <v>1.0754999999999999</v>
      </c>
      <c r="E315" s="136" t="str">
        <f t="shared" si="20"/>
        <v>A</v>
      </c>
      <c r="G315" s="51"/>
      <c r="H315" s="49">
        <v>45594</v>
      </c>
      <c r="I315" s="49">
        <v>46598</v>
      </c>
    </row>
    <row r="316" spans="1:9" s="46" customFormat="1" x14ac:dyDescent="0.25">
      <c r="A316" s="136" t="s">
        <v>351</v>
      </c>
      <c r="B316" s="137" t="str">
        <f t="shared" si="17"/>
        <v>INFLAMMATORY BOWEL DISEASE WITH MCC</v>
      </c>
      <c r="C316" s="138">
        <f t="shared" si="18"/>
        <v>4.5</v>
      </c>
      <c r="D316" s="139">
        <f t="shared" si="19"/>
        <v>1.3646</v>
      </c>
      <c r="E316" s="136" t="str">
        <f t="shared" si="20"/>
        <v>A</v>
      </c>
      <c r="G316" s="51"/>
      <c r="H316" s="49">
        <v>45595</v>
      </c>
      <c r="I316" s="49">
        <v>46599</v>
      </c>
    </row>
    <row r="317" spans="1:9" s="46" customFormat="1" x14ac:dyDescent="0.25">
      <c r="A317" s="136" t="s">
        <v>352</v>
      </c>
      <c r="B317" s="137" t="str">
        <f t="shared" si="17"/>
        <v>INFLAMMATORY BOWEL DISEASE WITH CC</v>
      </c>
      <c r="C317" s="138">
        <f t="shared" si="18"/>
        <v>3.9</v>
      </c>
      <c r="D317" s="139">
        <f t="shared" si="19"/>
        <v>1.1806000000000001</v>
      </c>
      <c r="E317" s="136" t="str">
        <f t="shared" si="20"/>
        <v>A</v>
      </c>
      <c r="G317" s="51"/>
      <c r="H317" s="49">
        <v>45596</v>
      </c>
      <c r="I317" s="49">
        <v>46600</v>
      </c>
    </row>
    <row r="318" spans="1:9" s="46" customFormat="1" x14ac:dyDescent="0.25">
      <c r="A318" s="136" t="s">
        <v>353</v>
      </c>
      <c r="B318" s="137" t="str">
        <f t="shared" si="17"/>
        <v>INFLAMMATORY BOWEL DISEASE WITHOUT CC/MCC</v>
      </c>
      <c r="C318" s="138">
        <f t="shared" si="18"/>
        <v>3.2</v>
      </c>
      <c r="D318" s="139">
        <f t="shared" si="19"/>
        <v>0.91410000000000002</v>
      </c>
      <c r="E318" s="136" t="str">
        <f t="shared" si="20"/>
        <v>A</v>
      </c>
      <c r="G318" s="51"/>
      <c r="H318" s="49">
        <v>45597</v>
      </c>
      <c r="I318" s="49">
        <v>46601</v>
      </c>
    </row>
    <row r="319" spans="1:9" s="46" customFormat="1" x14ac:dyDescent="0.25">
      <c r="A319" s="136" t="s">
        <v>354</v>
      </c>
      <c r="B319" s="137" t="str">
        <f t="shared" si="17"/>
        <v>GASTROINTESTINAL OBSTRUCTION WITH MCC</v>
      </c>
      <c r="C319" s="138">
        <f t="shared" si="18"/>
        <v>3.8</v>
      </c>
      <c r="D319" s="139">
        <f t="shared" si="19"/>
        <v>1.1759999999999999</v>
      </c>
      <c r="E319" s="136" t="str">
        <f t="shared" si="20"/>
        <v>A</v>
      </c>
      <c r="G319" s="51"/>
      <c r="H319" s="49">
        <v>45598</v>
      </c>
      <c r="I319" s="49">
        <v>46602</v>
      </c>
    </row>
    <row r="320" spans="1:9" s="46" customFormat="1" x14ac:dyDescent="0.25">
      <c r="A320" s="136" t="s">
        <v>355</v>
      </c>
      <c r="B320" s="137" t="str">
        <f t="shared" si="17"/>
        <v>GASTROINTESTINAL OBSTRUCTION WITH CC</v>
      </c>
      <c r="C320" s="138">
        <f t="shared" si="18"/>
        <v>2.8</v>
      </c>
      <c r="D320" s="139">
        <f t="shared" si="19"/>
        <v>0.74950000000000006</v>
      </c>
      <c r="E320" s="136" t="str">
        <f t="shared" si="20"/>
        <v>A</v>
      </c>
      <c r="G320" s="51"/>
      <c r="H320" s="49">
        <v>45599</v>
      </c>
      <c r="I320" s="49">
        <v>46603</v>
      </c>
    </row>
    <row r="321" spans="1:9" s="46" customFormat="1" x14ac:dyDescent="0.25">
      <c r="A321" s="136" t="s">
        <v>356</v>
      </c>
      <c r="B321" s="137" t="str">
        <f t="shared" si="17"/>
        <v>GASTROINTESTINAL OBSTRUCTION WITHOUT CC/MCC</v>
      </c>
      <c r="C321" s="138">
        <f t="shared" si="18"/>
        <v>2.2999999999999998</v>
      </c>
      <c r="D321" s="139">
        <f t="shared" si="19"/>
        <v>0.55740000000000001</v>
      </c>
      <c r="E321" s="136" t="str">
        <f t="shared" si="20"/>
        <v>A</v>
      </c>
      <c r="G321" s="51"/>
      <c r="H321" s="49">
        <v>45600</v>
      </c>
      <c r="I321" s="49">
        <v>46604</v>
      </c>
    </row>
    <row r="322" spans="1:9" s="46" customFormat="1" x14ac:dyDescent="0.25">
      <c r="A322" s="136" t="s">
        <v>357</v>
      </c>
      <c r="B322" s="137" t="str">
        <f t="shared" si="17"/>
        <v>ESOPHAGITIS, GASTROENTERITIS AND MISCELLANEOUS DIGESTIVE DISORDERS WITH MCC</v>
      </c>
      <c r="C322" s="138">
        <f t="shared" si="18"/>
        <v>3.6</v>
      </c>
      <c r="D322" s="139">
        <f t="shared" si="19"/>
        <v>1.2664</v>
      </c>
      <c r="E322" s="136" t="str">
        <f t="shared" si="20"/>
        <v>A</v>
      </c>
      <c r="G322" s="51"/>
      <c r="H322" s="49">
        <v>45601</v>
      </c>
      <c r="I322" s="49">
        <v>46605</v>
      </c>
    </row>
    <row r="323" spans="1:9" s="46" customFormat="1" x14ac:dyDescent="0.25">
      <c r="A323" s="136" t="s">
        <v>358</v>
      </c>
      <c r="B323" s="137" t="str">
        <f t="shared" si="17"/>
        <v>ESOPHAGITIS, GASTROENTERITIS AND MISCELLANEOUS DIGESTIVE DISORDERS WITHOUT MCC</v>
      </c>
      <c r="C323" s="138">
        <f t="shared" si="18"/>
        <v>2.5</v>
      </c>
      <c r="D323" s="139">
        <f t="shared" si="19"/>
        <v>0.81</v>
      </c>
      <c r="E323" s="136" t="str">
        <f t="shared" si="20"/>
        <v>A</v>
      </c>
      <c r="G323" s="51"/>
      <c r="H323" s="49">
        <v>45602</v>
      </c>
      <c r="I323" s="49">
        <v>46606</v>
      </c>
    </row>
    <row r="324" spans="1:9" s="46" customFormat="1" x14ac:dyDescent="0.25">
      <c r="A324" s="136" t="s">
        <v>359</v>
      </c>
      <c r="B324" s="137" t="str">
        <f t="shared" si="17"/>
        <v>OTHER DIGESTIVE SYSTEM DIAGNOSES WITH MCC</v>
      </c>
      <c r="C324" s="138">
        <f t="shared" si="18"/>
        <v>4.5</v>
      </c>
      <c r="D324" s="139">
        <f t="shared" si="19"/>
        <v>1.5186999999999999</v>
      </c>
      <c r="E324" s="136" t="str">
        <f t="shared" si="20"/>
        <v>A</v>
      </c>
      <c r="G324" s="51"/>
      <c r="H324" s="49">
        <v>45603</v>
      </c>
      <c r="I324" s="49">
        <v>46607</v>
      </c>
    </row>
    <row r="325" spans="1:9" s="46" customFormat="1" x14ac:dyDescent="0.25">
      <c r="A325" s="136" t="s">
        <v>360</v>
      </c>
      <c r="B325" s="137" t="str">
        <f t="shared" si="17"/>
        <v>OTHER DIGESTIVE SYSTEM DIAGNOSES WITH CC</v>
      </c>
      <c r="C325" s="138">
        <f t="shared" si="18"/>
        <v>3</v>
      </c>
      <c r="D325" s="139">
        <f t="shared" si="19"/>
        <v>1.0174000000000001</v>
      </c>
      <c r="E325" s="136" t="str">
        <f t="shared" si="20"/>
        <v>A</v>
      </c>
      <c r="G325" s="51"/>
      <c r="H325" s="49">
        <v>45604</v>
      </c>
      <c r="I325" s="49">
        <v>46608</v>
      </c>
    </row>
    <row r="326" spans="1:9" s="46" customFormat="1" x14ac:dyDescent="0.25">
      <c r="A326" s="136" t="s">
        <v>361</v>
      </c>
      <c r="B326" s="137" t="str">
        <f t="shared" ref="B326:B390" si="22">VLOOKUP($A326, DRG_Tab, 2, FALSE)</f>
        <v>OTHER DIGESTIVE SYSTEM DIAGNOSES WITHOUT CC/MCC</v>
      </c>
      <c r="C326" s="138">
        <f t="shared" ref="C326:C390" si="23">ROUND(VLOOKUP($A326, DRG_Tab, 14, FALSE), 1)</f>
        <v>2.1</v>
      </c>
      <c r="D326" s="139">
        <f t="shared" ref="D326:D390" si="24">VLOOKUP($A326, DRG_Tab, 20, FALSE)</f>
        <v>0.87660000000000005</v>
      </c>
      <c r="E326" s="136" t="str">
        <f t="shared" ref="E326:E390" si="25">VLOOKUP(A326, DRG_Tab, 19, FALSE)</f>
        <v>A</v>
      </c>
      <c r="G326" s="51"/>
      <c r="H326" s="49">
        <v>45605</v>
      </c>
      <c r="I326" s="49">
        <v>46609</v>
      </c>
    </row>
    <row r="327" spans="1:9" s="46" customFormat="1" x14ac:dyDescent="0.25">
      <c r="A327" s="136" t="s">
        <v>362</v>
      </c>
      <c r="B327" s="137" t="str">
        <f t="shared" si="22"/>
        <v>APPENDIX PROCEDURES WITH MCC</v>
      </c>
      <c r="C327" s="138">
        <f t="shared" si="23"/>
        <v>5.2</v>
      </c>
      <c r="D327" s="139">
        <f t="shared" si="24"/>
        <v>2.9672999999999998</v>
      </c>
      <c r="E327" s="136" t="str">
        <f t="shared" si="25"/>
        <v>A</v>
      </c>
      <c r="G327" s="51"/>
      <c r="H327" s="49">
        <v>45606</v>
      </c>
      <c r="I327" s="49">
        <v>46610</v>
      </c>
    </row>
    <row r="328" spans="1:9" s="46" customFormat="1" x14ac:dyDescent="0.25">
      <c r="A328" s="136" t="s">
        <v>363</v>
      </c>
      <c r="B328" s="137" t="str">
        <f t="shared" si="22"/>
        <v>APPENDIX PROCEDURES WITH CC</v>
      </c>
      <c r="C328" s="138">
        <f t="shared" si="23"/>
        <v>2.6</v>
      </c>
      <c r="D328" s="139">
        <f t="shared" si="24"/>
        <v>1.7764</v>
      </c>
      <c r="E328" s="136" t="str">
        <f t="shared" si="25"/>
        <v>A</v>
      </c>
      <c r="G328" s="51"/>
      <c r="H328" s="49">
        <v>45607</v>
      </c>
      <c r="I328" s="49">
        <v>46611</v>
      </c>
    </row>
    <row r="329" spans="1:9" s="46" customFormat="1" x14ac:dyDescent="0.25">
      <c r="A329" s="136" t="s">
        <v>364</v>
      </c>
      <c r="B329" s="137" t="str">
        <f t="shared" si="22"/>
        <v>APPENDIX PROCEDURES WITHOUT CC/MCC</v>
      </c>
      <c r="C329" s="138">
        <f t="shared" si="23"/>
        <v>1.8</v>
      </c>
      <c r="D329" s="139">
        <f t="shared" si="24"/>
        <v>1.3376999999999999</v>
      </c>
      <c r="E329" s="136" t="str">
        <f t="shared" si="25"/>
        <v>A</v>
      </c>
      <c r="G329" s="51"/>
      <c r="H329" s="49">
        <v>45608</v>
      </c>
      <c r="I329" s="49">
        <v>46612</v>
      </c>
    </row>
    <row r="330" spans="1:9" s="46" customFormat="1" x14ac:dyDescent="0.25">
      <c r="A330" s="136" t="s">
        <v>1412</v>
      </c>
      <c r="B330" s="137" t="str">
        <f t="shared" si="22"/>
        <v>KNEE PROCEDURES WITH PRINCIPAL DIAGNOSIS OF INFECTION</v>
      </c>
      <c r="C330" s="138">
        <f t="shared" si="23"/>
        <v>4.4000000000000004</v>
      </c>
      <c r="D330" s="139">
        <f t="shared" si="24"/>
        <v>1.4719</v>
      </c>
      <c r="E330" s="136" t="str">
        <f t="shared" ref="E330" si="26">VLOOKUP(A330, DRG_Tab, 19, FALSE)</f>
        <v>A</v>
      </c>
      <c r="G330" s="51"/>
      <c r="H330" s="49">
        <v>45609</v>
      </c>
      <c r="I330" s="49">
        <v>46613</v>
      </c>
    </row>
    <row r="331" spans="1:9" s="46" customFormat="1" x14ac:dyDescent="0.25">
      <c r="A331" s="136" t="s">
        <v>365</v>
      </c>
      <c r="B331" s="137" t="str">
        <f>VLOOKUP($A331, DRG_Tab, 2, FALSE)</f>
        <v>SINGLE LEVEL COMBINED ANTERIOR AND POSTERIOR SPINAL FUSION EXCEPT CERVICAL</v>
      </c>
      <c r="C331" s="138">
        <f t="shared" si="23"/>
        <v>2.2000000000000002</v>
      </c>
      <c r="D331" s="139">
        <f t="shared" si="24"/>
        <v>4.2946999999999997</v>
      </c>
      <c r="E331" s="136" t="str">
        <f t="shared" si="25"/>
        <v>A</v>
      </c>
      <c r="G331" s="51"/>
      <c r="H331" s="49">
        <v>45610</v>
      </c>
      <c r="I331" s="49">
        <v>46614</v>
      </c>
    </row>
    <row r="332" spans="1:9" s="46" customFormat="1" x14ac:dyDescent="0.25">
      <c r="A332" s="140" t="s">
        <v>1413</v>
      </c>
      <c r="B332" s="137" t="str">
        <f>VLOOKUP($A332, DRG_Tab, 2, FALSE)</f>
        <v>HIP OR KNEE PROCEDURES WITH PRINCIPAL DIAGNOSIS OF PERIPROSTHETIC JOINT INFECTION WITH MCC OR INSERTION OF ANTIBIOTIC-ELUTING</v>
      </c>
      <c r="C332" s="138">
        <f t="shared" si="23"/>
        <v>8.1</v>
      </c>
      <c r="D332" s="139">
        <f t="shared" si="24"/>
        <v>5.3047000000000004</v>
      </c>
      <c r="E332" s="136" t="str">
        <f t="shared" ref="E332:E333" si="27">VLOOKUP(A332, DRG_Tab, 19, FALSE)</f>
        <v>AP</v>
      </c>
      <c r="G332" s="51"/>
      <c r="H332" s="49">
        <v>45611</v>
      </c>
      <c r="I332" s="49">
        <v>46615</v>
      </c>
    </row>
    <row r="333" spans="1:9" s="46" customFormat="1" x14ac:dyDescent="0.25">
      <c r="A333" s="140" t="s">
        <v>1414</v>
      </c>
      <c r="B333" s="137" t="str">
        <f>VLOOKUP($A333, DRG_Tab, 2, FALSE)</f>
        <v>HIP OR KNEE PROCEDURES WITH PRINCIPAL DIAGNOSIS OF PERIPROSTHETIC JOINT INFECTION WITHOUT MCC</v>
      </c>
      <c r="C333" s="138">
        <f t="shared" si="23"/>
        <v>6.9</v>
      </c>
      <c r="D333" s="139">
        <f t="shared" si="24"/>
        <v>3.1838000000000002</v>
      </c>
      <c r="E333" s="136" t="str">
        <f t="shared" si="27"/>
        <v>AP</v>
      </c>
      <c r="G333" s="51"/>
      <c r="H333" s="49">
        <v>45612</v>
      </c>
      <c r="I333" s="49">
        <v>46616</v>
      </c>
    </row>
    <row r="334" spans="1:9" s="46" customFormat="1" x14ac:dyDescent="0.25">
      <c r="A334" s="136" t="s">
        <v>366</v>
      </c>
      <c r="B334" s="137" t="str">
        <f t="shared" si="22"/>
        <v>PANCREAS, LIVER AND SHUNT PROCEDURES WITH MCC</v>
      </c>
      <c r="C334" s="138">
        <f t="shared" si="23"/>
        <v>7.6</v>
      </c>
      <c r="D334" s="139">
        <f t="shared" si="24"/>
        <v>5.0148000000000001</v>
      </c>
      <c r="E334" s="136" t="str">
        <f t="shared" si="25"/>
        <v>A</v>
      </c>
      <c r="G334" s="51"/>
      <c r="H334" s="49">
        <v>45613</v>
      </c>
      <c r="I334" s="49">
        <v>46617</v>
      </c>
    </row>
    <row r="335" spans="1:9" s="46" customFormat="1" x14ac:dyDescent="0.25">
      <c r="A335" s="136" t="s">
        <v>367</v>
      </c>
      <c r="B335" s="137" t="str">
        <f t="shared" si="22"/>
        <v>PANCREAS, LIVER AND SHUNT PROCEDURES WITH CC</v>
      </c>
      <c r="C335" s="138">
        <f t="shared" si="23"/>
        <v>4.2</v>
      </c>
      <c r="D335" s="139">
        <f t="shared" si="24"/>
        <v>3.6551999999999998</v>
      </c>
      <c r="E335" s="136" t="str">
        <f t="shared" si="25"/>
        <v>A</v>
      </c>
      <c r="G335" s="51"/>
      <c r="H335" s="49">
        <v>45614</v>
      </c>
      <c r="I335" s="49">
        <v>46618</v>
      </c>
    </row>
    <row r="336" spans="1:9" s="46" customFormat="1" x14ac:dyDescent="0.25">
      <c r="A336" s="136" t="s">
        <v>368</v>
      </c>
      <c r="B336" s="137" t="str">
        <f t="shared" si="22"/>
        <v>PANCREAS, LIVER AND SHUNT PROCEDURES WITHOUT CC/MCC</v>
      </c>
      <c r="C336" s="138">
        <f t="shared" si="23"/>
        <v>3.1</v>
      </c>
      <c r="D336" s="139">
        <f t="shared" si="24"/>
        <v>3.1926000000000001</v>
      </c>
      <c r="E336" s="136" t="str">
        <f t="shared" si="25"/>
        <v>M</v>
      </c>
      <c r="G336" s="51"/>
      <c r="H336" s="49">
        <v>45615</v>
      </c>
      <c r="I336" s="49">
        <v>46619</v>
      </c>
    </row>
    <row r="337" spans="1:9" s="46" customFormat="1" x14ac:dyDescent="0.25">
      <c r="A337" s="136" t="s">
        <v>369</v>
      </c>
      <c r="B337" s="137" t="str">
        <f t="shared" si="22"/>
        <v>BILIARY TRACT PROCEDURES EXCEPT ONLY CHOLECYSTECTOMY WITH OR WITHOUT C.D.E. WITH MCC</v>
      </c>
      <c r="C337" s="138">
        <f t="shared" si="23"/>
        <v>6.8</v>
      </c>
      <c r="D337" s="139">
        <f t="shared" si="24"/>
        <v>4.8874000000000004</v>
      </c>
      <c r="E337" s="136" t="str">
        <f t="shared" si="25"/>
        <v>M</v>
      </c>
      <c r="G337" s="51"/>
      <c r="H337" s="49">
        <v>45616</v>
      </c>
      <c r="I337" s="49">
        <v>46620</v>
      </c>
    </row>
    <row r="338" spans="1:9" s="46" customFormat="1" x14ac:dyDescent="0.25">
      <c r="A338" s="136" t="s">
        <v>370</v>
      </c>
      <c r="B338" s="137" t="str">
        <f t="shared" si="22"/>
        <v>BILIARY TRACT PROCEDURES EXCEPT ONLY CHOLECYSTECTOMY WITH OR WITHOUT C.D.E. WITH CC</v>
      </c>
      <c r="C338" s="138">
        <f t="shared" si="23"/>
        <v>4.4000000000000004</v>
      </c>
      <c r="D338" s="139">
        <f t="shared" si="24"/>
        <v>3.2839</v>
      </c>
      <c r="E338" s="136" t="str">
        <f t="shared" si="25"/>
        <v>M</v>
      </c>
      <c r="G338" s="51"/>
      <c r="H338" s="49">
        <v>45617</v>
      </c>
      <c r="I338" s="49">
        <v>46621</v>
      </c>
    </row>
    <row r="339" spans="1:9" s="46" customFormat="1" x14ac:dyDescent="0.25">
      <c r="A339" s="136" t="s">
        <v>371</v>
      </c>
      <c r="B339" s="137" t="str">
        <f t="shared" si="22"/>
        <v>BILIARY TRACT PROCEDURES EXCEPT ONLY CHOLECYSTECTOMY WITH OR WITHOUT C.D.E. WITHOUT CC/MCC</v>
      </c>
      <c r="C339" s="138">
        <f t="shared" si="23"/>
        <v>3.1</v>
      </c>
      <c r="D339" s="139">
        <f t="shared" si="24"/>
        <v>2.5973999999999999</v>
      </c>
      <c r="E339" s="136" t="str">
        <f t="shared" si="25"/>
        <v>M</v>
      </c>
      <c r="G339" s="51"/>
      <c r="H339" s="49">
        <v>45618</v>
      </c>
      <c r="I339" s="49">
        <v>46622</v>
      </c>
    </row>
    <row r="340" spans="1:9" s="46" customFormat="1" x14ac:dyDescent="0.25">
      <c r="A340" s="136" t="s">
        <v>372</v>
      </c>
      <c r="B340" s="137" t="str">
        <f t="shared" si="22"/>
        <v>CHOLECYSTECTOMY WITH C.D.E. WITH MCC</v>
      </c>
      <c r="C340" s="138">
        <f t="shared" si="23"/>
        <v>5.4</v>
      </c>
      <c r="D340" s="139">
        <f t="shared" si="24"/>
        <v>4.3738999999999999</v>
      </c>
      <c r="E340" s="136" t="str">
        <f t="shared" si="25"/>
        <v>M</v>
      </c>
      <c r="G340" s="51"/>
      <c r="H340" s="49">
        <v>45619</v>
      </c>
      <c r="I340" s="49">
        <v>46623</v>
      </c>
    </row>
    <row r="341" spans="1:9" s="46" customFormat="1" x14ac:dyDescent="0.25">
      <c r="A341" s="136" t="s">
        <v>373</v>
      </c>
      <c r="B341" s="137" t="str">
        <f t="shared" si="22"/>
        <v>CHOLECYSTECTOMY WITH C.D.E. WITH CC</v>
      </c>
      <c r="C341" s="138">
        <f t="shared" si="23"/>
        <v>3.6</v>
      </c>
      <c r="D341" s="139">
        <f t="shared" si="24"/>
        <v>3.1665999999999999</v>
      </c>
      <c r="E341" s="136" t="str">
        <f t="shared" si="25"/>
        <v>M</v>
      </c>
      <c r="G341" s="51"/>
      <c r="H341" s="49">
        <v>45620</v>
      </c>
      <c r="I341" s="49">
        <v>46624</v>
      </c>
    </row>
    <row r="342" spans="1:9" s="46" customFormat="1" x14ac:dyDescent="0.25">
      <c r="A342" s="136" t="s">
        <v>374</v>
      </c>
      <c r="B342" s="137" t="str">
        <f t="shared" si="22"/>
        <v>CHOLECYSTECTOMY WITH C.D.E. WITHOUT CC/MCC</v>
      </c>
      <c r="C342" s="138">
        <f t="shared" si="23"/>
        <v>2.5</v>
      </c>
      <c r="D342" s="139">
        <f t="shared" si="24"/>
        <v>2.6911999999999998</v>
      </c>
      <c r="E342" s="136" t="str">
        <f t="shared" si="25"/>
        <v>M</v>
      </c>
      <c r="G342" s="51"/>
      <c r="H342" s="49">
        <v>45621</v>
      </c>
      <c r="I342" s="49">
        <v>46625</v>
      </c>
    </row>
    <row r="343" spans="1:9" s="46" customFormat="1" x14ac:dyDescent="0.25">
      <c r="A343" s="136" t="s">
        <v>375</v>
      </c>
      <c r="B343" s="137" t="str">
        <f t="shared" si="22"/>
        <v>CHOLECYSTECTOMY EXCEPT BY LAPAROSCOPE WITHOUT C.D.E. WITH MCC</v>
      </c>
      <c r="C343" s="138">
        <f t="shared" si="23"/>
        <v>7.4</v>
      </c>
      <c r="D343" s="139">
        <f t="shared" si="24"/>
        <v>5.359</v>
      </c>
      <c r="E343" s="136" t="str">
        <f t="shared" si="25"/>
        <v>M</v>
      </c>
      <c r="G343" s="51"/>
      <c r="H343" s="49">
        <v>45622</v>
      </c>
      <c r="I343" s="49">
        <v>46626</v>
      </c>
    </row>
    <row r="344" spans="1:9" s="46" customFormat="1" x14ac:dyDescent="0.25">
      <c r="A344" s="136" t="s">
        <v>376</v>
      </c>
      <c r="B344" s="137" t="str">
        <f t="shared" si="22"/>
        <v>CHOLECYSTECTOMY EXCEPT BY LAPAROSCOPE WITHOUT C.D.E. WITH CC</v>
      </c>
      <c r="C344" s="138">
        <f t="shared" si="23"/>
        <v>5.0999999999999996</v>
      </c>
      <c r="D344" s="139">
        <f t="shared" si="24"/>
        <v>2.4597000000000002</v>
      </c>
      <c r="E344" s="136" t="str">
        <f t="shared" si="25"/>
        <v>A</v>
      </c>
      <c r="G344" s="51"/>
      <c r="H344" s="49">
        <v>45623</v>
      </c>
      <c r="I344" s="49">
        <v>46627</v>
      </c>
    </row>
    <row r="345" spans="1:9" s="46" customFormat="1" x14ac:dyDescent="0.25">
      <c r="A345" s="136" t="s">
        <v>377</v>
      </c>
      <c r="B345" s="137" t="str">
        <f t="shared" si="22"/>
        <v>CHOLECYSTECTOMY EXCEPT BY LAPAROSCOPE WITHOUT C.D.E. WITHOUT CC/MCC</v>
      </c>
      <c r="C345" s="138">
        <f t="shared" si="23"/>
        <v>3.3</v>
      </c>
      <c r="D345" s="139">
        <f t="shared" si="24"/>
        <v>2.2978000000000001</v>
      </c>
      <c r="E345" s="136" t="str">
        <f t="shared" si="25"/>
        <v>A</v>
      </c>
      <c r="G345" s="51"/>
      <c r="H345" s="49">
        <v>45624</v>
      </c>
      <c r="I345" s="49">
        <v>46628</v>
      </c>
    </row>
    <row r="346" spans="1:9" s="46" customFormat="1" x14ac:dyDescent="0.25">
      <c r="A346" s="136" t="s">
        <v>378</v>
      </c>
      <c r="B346" s="137" t="str">
        <f t="shared" si="22"/>
        <v>LAPAROSCOPIC CHOLECYSTECTOMY WITHOUT C.D.E. WITH MCC</v>
      </c>
      <c r="C346" s="138">
        <f t="shared" si="23"/>
        <v>4</v>
      </c>
      <c r="D346" s="139">
        <f t="shared" si="24"/>
        <v>2.5808</v>
      </c>
      <c r="E346" s="136" t="str">
        <f t="shared" si="25"/>
        <v>A</v>
      </c>
      <c r="G346" s="51"/>
      <c r="H346" s="49">
        <v>45625</v>
      </c>
      <c r="I346" s="49">
        <v>46629</v>
      </c>
    </row>
    <row r="347" spans="1:9" s="46" customFormat="1" x14ac:dyDescent="0.25">
      <c r="A347" s="136" t="s">
        <v>379</v>
      </c>
      <c r="B347" s="137" t="str">
        <f t="shared" si="22"/>
        <v>LAPAROSCOPIC CHOLECYSTECTOMY WITHOUT C.D.E. WITH CC</v>
      </c>
      <c r="C347" s="138">
        <f t="shared" si="23"/>
        <v>3.2</v>
      </c>
      <c r="D347" s="139">
        <f t="shared" si="24"/>
        <v>2.0621999999999998</v>
      </c>
      <c r="E347" s="136" t="str">
        <f t="shared" si="25"/>
        <v>A</v>
      </c>
      <c r="G347" s="51"/>
      <c r="H347" s="49">
        <v>45626</v>
      </c>
      <c r="I347" s="49">
        <v>46630</v>
      </c>
    </row>
    <row r="348" spans="1:9" s="46" customFormat="1" x14ac:dyDescent="0.25">
      <c r="A348" s="136" t="s">
        <v>380</v>
      </c>
      <c r="B348" s="137" t="str">
        <f t="shared" si="22"/>
        <v>LAPAROSCOPIC CHOLECYSTECTOMY WITHOUT C.D.E. WITHOUT CC/MCC</v>
      </c>
      <c r="C348" s="138">
        <f t="shared" si="23"/>
        <v>2.6</v>
      </c>
      <c r="D348" s="139">
        <f t="shared" si="24"/>
        <v>1.8105</v>
      </c>
      <c r="E348" s="136" t="str">
        <f t="shared" si="25"/>
        <v>A</v>
      </c>
      <c r="G348" s="51"/>
      <c r="H348" s="49">
        <v>45627</v>
      </c>
      <c r="I348" s="49">
        <v>46631</v>
      </c>
    </row>
    <row r="349" spans="1:9" s="46" customFormat="1" x14ac:dyDescent="0.25">
      <c r="A349" s="136" t="s">
        <v>381</v>
      </c>
      <c r="B349" s="137" t="str">
        <f t="shared" si="22"/>
        <v>HEPATOBILIARY DIAGNOSTIC PROCEDURES WITH MCC</v>
      </c>
      <c r="C349" s="138">
        <f t="shared" si="23"/>
        <v>6.5</v>
      </c>
      <c r="D349" s="139">
        <f t="shared" si="24"/>
        <v>4.5113000000000003</v>
      </c>
      <c r="E349" s="136" t="str">
        <f t="shared" si="25"/>
        <v>M</v>
      </c>
      <c r="G349" s="51"/>
      <c r="H349" s="49">
        <v>45628</v>
      </c>
      <c r="I349" s="49">
        <v>46632</v>
      </c>
    </row>
    <row r="350" spans="1:9" s="46" customFormat="1" x14ac:dyDescent="0.25">
      <c r="A350" s="136" t="s">
        <v>382</v>
      </c>
      <c r="B350" s="137" t="str">
        <f t="shared" si="22"/>
        <v>HEPATOBILIARY DIAGNOSTIC PROCEDURES WITH CC</v>
      </c>
      <c r="C350" s="138">
        <f t="shared" si="23"/>
        <v>3.3</v>
      </c>
      <c r="D350" s="139">
        <f t="shared" si="24"/>
        <v>2.5209999999999999</v>
      </c>
      <c r="E350" s="136" t="str">
        <f t="shared" si="25"/>
        <v>M</v>
      </c>
      <c r="G350" s="51"/>
      <c r="H350" s="49">
        <v>45629</v>
      </c>
      <c r="I350" s="49">
        <v>46633</v>
      </c>
    </row>
    <row r="351" spans="1:9" s="46" customFormat="1" x14ac:dyDescent="0.25">
      <c r="A351" s="136" t="s">
        <v>383</v>
      </c>
      <c r="B351" s="137" t="str">
        <f t="shared" si="22"/>
        <v>HEPATOBILIARY DIAGNOSTIC PROCEDURES WITHOUT CC/MCC</v>
      </c>
      <c r="C351" s="138">
        <f t="shared" si="23"/>
        <v>2.1</v>
      </c>
      <c r="D351" s="139">
        <f t="shared" si="24"/>
        <v>2.0962999999999998</v>
      </c>
      <c r="E351" s="136" t="str">
        <f t="shared" si="25"/>
        <v>M</v>
      </c>
      <c r="G351" s="51"/>
      <c r="H351" s="49">
        <v>45630</v>
      </c>
      <c r="I351" s="49">
        <v>46634</v>
      </c>
    </row>
    <row r="352" spans="1:9" s="46" customFormat="1" x14ac:dyDescent="0.25">
      <c r="A352" s="136" t="s">
        <v>384</v>
      </c>
      <c r="B352" s="137" t="str">
        <f t="shared" si="22"/>
        <v>OTHER HEPATOBILIARY OR PANCREAS O.R. PROCEDURES WITH MCC</v>
      </c>
      <c r="C352" s="138">
        <f t="shared" si="23"/>
        <v>7.8</v>
      </c>
      <c r="D352" s="139">
        <f t="shared" si="24"/>
        <v>6.1299000000000001</v>
      </c>
      <c r="E352" s="136" t="str">
        <f t="shared" si="25"/>
        <v>M</v>
      </c>
      <c r="G352" s="51"/>
      <c r="H352" s="49">
        <v>45631</v>
      </c>
      <c r="I352" s="49">
        <v>46635</v>
      </c>
    </row>
    <row r="353" spans="1:9" s="46" customFormat="1" x14ac:dyDescent="0.25">
      <c r="A353" s="136" t="s">
        <v>385</v>
      </c>
      <c r="B353" s="137" t="str">
        <f t="shared" si="22"/>
        <v>OTHER HEPATOBILIARY OR PANCREAS O.R. PROCEDURES WITH CC</v>
      </c>
      <c r="C353" s="138">
        <f t="shared" si="23"/>
        <v>4.4000000000000004</v>
      </c>
      <c r="D353" s="139">
        <f t="shared" si="24"/>
        <v>3.1757</v>
      </c>
      <c r="E353" s="136" t="str">
        <f t="shared" si="25"/>
        <v>M</v>
      </c>
      <c r="G353" s="51"/>
      <c r="H353" s="49">
        <v>45632</v>
      </c>
      <c r="I353" s="49">
        <v>46636</v>
      </c>
    </row>
    <row r="354" spans="1:9" s="46" customFormat="1" x14ac:dyDescent="0.25">
      <c r="A354" s="136" t="s">
        <v>386</v>
      </c>
      <c r="B354" s="137" t="str">
        <f t="shared" si="22"/>
        <v>OTHER HEPATOBILIARY OR PANCREAS O.R. PROCEDURES WITHOUT CC/MCC</v>
      </c>
      <c r="C354" s="138">
        <f t="shared" si="23"/>
        <v>2.6</v>
      </c>
      <c r="D354" s="139">
        <f t="shared" si="24"/>
        <v>2.7686999999999999</v>
      </c>
      <c r="E354" s="136" t="str">
        <f t="shared" si="25"/>
        <v>M</v>
      </c>
      <c r="G354" s="51"/>
      <c r="H354" s="49">
        <v>45633</v>
      </c>
      <c r="I354" s="49">
        <v>46637</v>
      </c>
    </row>
    <row r="355" spans="1:9" s="46" customFormat="1" x14ac:dyDescent="0.25">
      <c r="A355" s="136" t="s">
        <v>387</v>
      </c>
      <c r="B355" s="137" t="str">
        <f t="shared" si="22"/>
        <v>MULTIPLE LEVEL COMBINED ANTERIOR AND POSTERIOR SPINAL FUSION EXCEPT CERVICAL WITH MCC</v>
      </c>
      <c r="C355" s="138">
        <f t="shared" si="23"/>
        <v>6.7</v>
      </c>
      <c r="D355" s="139">
        <f t="shared" si="24"/>
        <v>14.5931</v>
      </c>
      <c r="E355" s="136" t="str">
        <f t="shared" si="25"/>
        <v>M</v>
      </c>
      <c r="G355" s="51"/>
      <c r="H355" s="49">
        <v>45634</v>
      </c>
      <c r="I355" s="49">
        <v>46638</v>
      </c>
    </row>
    <row r="356" spans="1:9" s="46" customFormat="1" x14ac:dyDescent="0.25">
      <c r="A356" s="136" t="s">
        <v>388</v>
      </c>
      <c r="B356" s="137" t="str">
        <f t="shared" si="22"/>
        <v>MULTIPLE LEVEL COMBINED ANTERIOR AND POSTERIOR SPINAL FUSION EXCEPT CERVICAL WITH CC</v>
      </c>
      <c r="C356" s="138">
        <f t="shared" si="23"/>
        <v>4.4000000000000004</v>
      </c>
      <c r="D356" s="139">
        <f t="shared" si="24"/>
        <v>6.9577</v>
      </c>
      <c r="E356" s="136" t="str">
        <f t="shared" si="25"/>
        <v>A</v>
      </c>
      <c r="G356" s="51"/>
      <c r="H356" s="49">
        <v>45635</v>
      </c>
      <c r="I356" s="49">
        <v>46639</v>
      </c>
    </row>
    <row r="357" spans="1:9" s="46" customFormat="1" x14ac:dyDescent="0.25">
      <c r="A357" s="136" t="s">
        <v>389</v>
      </c>
      <c r="B357" s="137" t="str">
        <f t="shared" si="22"/>
        <v>MULTIPLE LEVEL COMBINED ANTERIOR AND POSTERIOR SPINAL FUSION EXCEPT CERVICAL WITHOUT CC/MCC</v>
      </c>
      <c r="C357" s="138">
        <f t="shared" si="23"/>
        <v>3.1</v>
      </c>
      <c r="D357" s="139">
        <f t="shared" si="24"/>
        <v>6.3169000000000004</v>
      </c>
      <c r="E357" s="136" t="str">
        <f t="shared" si="25"/>
        <v>A</v>
      </c>
      <c r="G357" s="51"/>
      <c r="H357" s="49">
        <v>45636</v>
      </c>
      <c r="I357" s="49">
        <v>46640</v>
      </c>
    </row>
    <row r="358" spans="1:9" s="46" customFormat="1" x14ac:dyDescent="0.25">
      <c r="A358" s="136" t="s">
        <v>390</v>
      </c>
      <c r="B358" s="137" t="str">
        <f t="shared" si="22"/>
        <v>COMBINED ANTERIOR AND POSTERIOR CERVICAL SPINAL FUSION WITH MCC</v>
      </c>
      <c r="C358" s="138">
        <f t="shared" si="23"/>
        <v>9.5</v>
      </c>
      <c r="D358" s="139">
        <f t="shared" si="24"/>
        <v>13.0075</v>
      </c>
      <c r="E358" s="136" t="str">
        <f t="shared" si="25"/>
        <v>M</v>
      </c>
      <c r="G358" s="51"/>
      <c r="H358" s="49">
        <v>45637</v>
      </c>
      <c r="I358" s="49">
        <v>46641</v>
      </c>
    </row>
    <row r="359" spans="1:9" s="46" customFormat="1" x14ac:dyDescent="0.25">
      <c r="A359" s="136" t="s">
        <v>391</v>
      </c>
      <c r="B359" s="137" t="str">
        <f t="shared" si="22"/>
        <v>COMBINED ANTERIOR AND POSTERIOR CERVICAL SPINAL FUSION WITHOUT MCC</v>
      </c>
      <c r="C359" s="138">
        <f t="shared" si="23"/>
        <v>4.0999999999999996</v>
      </c>
      <c r="D359" s="139">
        <f t="shared" si="24"/>
        <v>7.3232999999999997</v>
      </c>
      <c r="E359" s="136" t="str">
        <f t="shared" si="25"/>
        <v>A</v>
      </c>
      <c r="G359" s="51"/>
      <c r="H359" s="49">
        <v>45638</v>
      </c>
      <c r="I359" s="49">
        <v>46642</v>
      </c>
    </row>
    <row r="360" spans="1:9" s="46" customFormat="1" x14ac:dyDescent="0.25">
      <c r="A360" s="136" t="s">
        <v>392</v>
      </c>
      <c r="B360" s="137" t="str">
        <f t="shared" si="22"/>
        <v>CIRRHOSIS AND ALCOHOLIC HEPATITIS WITH MCC</v>
      </c>
      <c r="C360" s="138">
        <f t="shared" si="23"/>
        <v>4.8</v>
      </c>
      <c r="D360" s="139">
        <f t="shared" si="24"/>
        <v>1.8465</v>
      </c>
      <c r="E360" s="136" t="str">
        <f t="shared" si="25"/>
        <v>A</v>
      </c>
      <c r="G360" s="51"/>
      <c r="H360" s="49">
        <v>45639</v>
      </c>
      <c r="I360" s="49">
        <v>46643</v>
      </c>
    </row>
    <row r="361" spans="1:9" s="46" customFormat="1" x14ac:dyDescent="0.25">
      <c r="A361" s="136" t="s">
        <v>393</v>
      </c>
      <c r="B361" s="137" t="str">
        <f t="shared" si="22"/>
        <v>CIRRHOSIS AND ALCOHOLIC HEPATITIS WITH CC</v>
      </c>
      <c r="C361" s="138">
        <f t="shared" si="23"/>
        <v>3.9</v>
      </c>
      <c r="D361" s="139">
        <f t="shared" si="24"/>
        <v>1.2527999999999999</v>
      </c>
      <c r="E361" s="136" t="str">
        <f t="shared" si="25"/>
        <v>A</v>
      </c>
      <c r="G361" s="51"/>
      <c r="H361" s="49">
        <v>45640</v>
      </c>
      <c r="I361" s="49">
        <v>46644</v>
      </c>
    </row>
    <row r="362" spans="1:9" s="46" customFormat="1" x14ac:dyDescent="0.25">
      <c r="A362" s="136" t="s">
        <v>394</v>
      </c>
      <c r="B362" s="137" t="str">
        <f t="shared" si="22"/>
        <v>CIRRHOSIS AND ALCOHOLIC HEPATITIS WITHOUT CC/MCC</v>
      </c>
      <c r="C362" s="138">
        <f t="shared" si="23"/>
        <v>2.6</v>
      </c>
      <c r="D362" s="139">
        <f t="shared" si="24"/>
        <v>0.76490000000000002</v>
      </c>
      <c r="E362" s="136" t="str">
        <f t="shared" si="25"/>
        <v>A</v>
      </c>
      <c r="G362" s="51"/>
      <c r="H362" s="49">
        <v>45641</v>
      </c>
      <c r="I362" s="49">
        <v>46645</v>
      </c>
    </row>
    <row r="363" spans="1:9" s="46" customFormat="1" x14ac:dyDescent="0.25">
      <c r="A363" s="136" t="s">
        <v>395</v>
      </c>
      <c r="B363" s="137" t="str">
        <f t="shared" si="22"/>
        <v>MALIGNANCY OF HEPATOBILIARY SYSTEM OR PANCREAS WITH MCC</v>
      </c>
      <c r="C363" s="138">
        <f t="shared" si="23"/>
        <v>4.8</v>
      </c>
      <c r="D363" s="139">
        <f t="shared" si="24"/>
        <v>2.0293000000000001</v>
      </c>
      <c r="E363" s="136" t="str">
        <f t="shared" si="25"/>
        <v>A</v>
      </c>
      <c r="G363" s="51"/>
      <c r="H363" s="49">
        <v>45642</v>
      </c>
      <c r="I363" s="49">
        <v>46646</v>
      </c>
    </row>
    <row r="364" spans="1:9" s="46" customFormat="1" x14ac:dyDescent="0.25">
      <c r="A364" s="136" t="s">
        <v>396</v>
      </c>
      <c r="B364" s="137" t="str">
        <f t="shared" si="22"/>
        <v>MALIGNANCY OF HEPATOBILIARY SYSTEM OR PANCREAS WITH CC</v>
      </c>
      <c r="C364" s="138">
        <f t="shared" si="23"/>
        <v>3.1</v>
      </c>
      <c r="D364" s="139">
        <f t="shared" si="24"/>
        <v>1.2386999999999999</v>
      </c>
      <c r="E364" s="136" t="str">
        <f t="shared" si="25"/>
        <v>AO</v>
      </c>
      <c r="G364" s="51"/>
      <c r="H364" s="49">
        <v>45643</v>
      </c>
      <c r="I364" s="49">
        <v>46647</v>
      </c>
    </row>
    <row r="365" spans="1:9" s="46" customFormat="1" x14ac:dyDescent="0.25">
      <c r="A365" s="136" t="s">
        <v>397</v>
      </c>
      <c r="B365" s="137" t="str">
        <f t="shared" si="22"/>
        <v>MALIGNANCY OF HEPATOBILIARY SYSTEM OR PANCREAS WITHOUT CC/MCC</v>
      </c>
      <c r="C365" s="138">
        <f t="shared" si="23"/>
        <v>2.2999999999999998</v>
      </c>
      <c r="D365" s="139">
        <f t="shared" si="24"/>
        <v>0.88149999999999995</v>
      </c>
      <c r="E365" s="136" t="str">
        <f t="shared" si="25"/>
        <v>MO</v>
      </c>
      <c r="G365" s="51"/>
      <c r="H365" s="49">
        <v>45644</v>
      </c>
      <c r="I365" s="49">
        <v>46648</v>
      </c>
    </row>
    <row r="366" spans="1:9" s="46" customFormat="1" x14ac:dyDescent="0.25">
      <c r="A366" s="136" t="s">
        <v>398</v>
      </c>
      <c r="B366" s="137" t="str">
        <f t="shared" si="22"/>
        <v>DISORDERS OF PANCREAS EXCEPT MALIGNANCY WITH MCC</v>
      </c>
      <c r="C366" s="138">
        <f t="shared" si="23"/>
        <v>4.5</v>
      </c>
      <c r="D366" s="139">
        <f t="shared" si="24"/>
        <v>1.4875</v>
      </c>
      <c r="E366" s="136" t="str">
        <f t="shared" si="25"/>
        <v>A</v>
      </c>
      <c r="G366" s="51"/>
      <c r="H366" s="49">
        <v>45645</v>
      </c>
      <c r="I366" s="49">
        <v>46649</v>
      </c>
    </row>
    <row r="367" spans="1:9" s="46" customFormat="1" x14ac:dyDescent="0.25">
      <c r="A367" s="136" t="s">
        <v>399</v>
      </c>
      <c r="B367" s="137" t="str">
        <f t="shared" si="22"/>
        <v>DISORDERS OF PANCREAS EXCEPT MALIGNANCY WITH CC</v>
      </c>
      <c r="C367" s="138">
        <f t="shared" si="23"/>
        <v>3.3</v>
      </c>
      <c r="D367" s="139">
        <f t="shared" si="24"/>
        <v>0.94820000000000004</v>
      </c>
      <c r="E367" s="136" t="str">
        <f t="shared" si="25"/>
        <v>A</v>
      </c>
      <c r="G367" s="51"/>
      <c r="H367" s="49">
        <v>45646</v>
      </c>
      <c r="I367" s="49">
        <v>46650</v>
      </c>
    </row>
    <row r="368" spans="1:9" s="46" customFormat="1" x14ac:dyDescent="0.25">
      <c r="A368" s="136" t="s">
        <v>400</v>
      </c>
      <c r="B368" s="137" t="str">
        <f t="shared" si="22"/>
        <v>DISORDERS OF PANCREAS EXCEPT MALIGNANCY WITHOUT CC/MCC</v>
      </c>
      <c r="C368" s="138">
        <f t="shared" si="23"/>
        <v>2.5</v>
      </c>
      <c r="D368" s="139">
        <f t="shared" si="24"/>
        <v>0.73570000000000002</v>
      </c>
      <c r="E368" s="136" t="str">
        <f t="shared" si="25"/>
        <v>A</v>
      </c>
      <c r="G368" s="51"/>
      <c r="H368" s="49">
        <v>45647</v>
      </c>
      <c r="I368" s="49">
        <v>46651</v>
      </c>
    </row>
    <row r="369" spans="1:9" s="46" customFormat="1" x14ac:dyDescent="0.25">
      <c r="A369" s="136" t="s">
        <v>401</v>
      </c>
      <c r="B369" s="137" t="str">
        <f t="shared" si="22"/>
        <v>DISORDERS OF LIVER EXCEPT MALIGNANCY, CIRRHOSIS OR ALCOHOLIC HEPATITIS WITH MCC</v>
      </c>
      <c r="C369" s="138">
        <f t="shared" si="23"/>
        <v>4.8</v>
      </c>
      <c r="D369" s="139">
        <f t="shared" si="24"/>
        <v>1.8098000000000001</v>
      </c>
      <c r="E369" s="136" t="str">
        <f t="shared" si="25"/>
        <v>A</v>
      </c>
      <c r="G369" s="51"/>
      <c r="H369" s="49">
        <v>45648</v>
      </c>
      <c r="I369" s="49">
        <v>46652</v>
      </c>
    </row>
    <row r="370" spans="1:9" s="46" customFormat="1" x14ac:dyDescent="0.25">
      <c r="A370" s="136" t="s">
        <v>402</v>
      </c>
      <c r="B370" s="137" t="str">
        <f t="shared" si="22"/>
        <v>DISORDERS OF LIVER EXCEPT MALIGNANCY, CIRRHOSIS OR ALCOHOLIC HEPATITIS WITH CC</v>
      </c>
      <c r="C370" s="138">
        <f t="shared" si="23"/>
        <v>3.1</v>
      </c>
      <c r="D370" s="139">
        <f t="shared" si="24"/>
        <v>1.0206</v>
      </c>
      <c r="E370" s="136" t="str">
        <f t="shared" si="25"/>
        <v>A</v>
      </c>
      <c r="G370" s="51"/>
      <c r="H370" s="49">
        <v>45649</v>
      </c>
      <c r="I370" s="49">
        <v>46653</v>
      </c>
    </row>
    <row r="371" spans="1:9" s="46" customFormat="1" x14ac:dyDescent="0.25">
      <c r="A371" s="136" t="s">
        <v>403</v>
      </c>
      <c r="B371" s="137" t="str">
        <f t="shared" si="22"/>
        <v>DISORDERS OF LIVER EXCEPT MALIGNANCY, CIRRHOSIS OR ALCOHOLIC HEPATITIS WITHOUT CC/MCC</v>
      </c>
      <c r="C371" s="138">
        <f t="shared" si="23"/>
        <v>2.7</v>
      </c>
      <c r="D371" s="139">
        <f t="shared" si="24"/>
        <v>0.74929999999999997</v>
      </c>
      <c r="E371" s="136" t="str">
        <f t="shared" si="25"/>
        <v>A</v>
      </c>
      <c r="G371" s="51"/>
      <c r="H371" s="49">
        <v>45650</v>
      </c>
      <c r="I371" s="49">
        <v>46654</v>
      </c>
    </row>
    <row r="372" spans="1:9" s="46" customFormat="1" x14ac:dyDescent="0.25">
      <c r="A372" s="136" t="s">
        <v>404</v>
      </c>
      <c r="B372" s="137" t="str">
        <f t="shared" si="22"/>
        <v>DISORDERS OF THE BILIARY TRACT WITH MCC</v>
      </c>
      <c r="C372" s="138">
        <f t="shared" si="23"/>
        <v>3.7</v>
      </c>
      <c r="D372" s="139">
        <f t="shared" si="24"/>
        <v>1.4132</v>
      </c>
      <c r="E372" s="136" t="str">
        <f t="shared" si="25"/>
        <v>A</v>
      </c>
      <c r="G372" s="51"/>
      <c r="H372" s="49">
        <v>45651</v>
      </c>
      <c r="I372" s="49">
        <v>46655</v>
      </c>
    </row>
    <row r="373" spans="1:9" s="46" customFormat="1" x14ac:dyDescent="0.25">
      <c r="A373" s="136" t="s">
        <v>405</v>
      </c>
      <c r="B373" s="137" t="str">
        <f t="shared" si="22"/>
        <v>DISORDERS OF THE BILIARY TRACT WITH CC</v>
      </c>
      <c r="C373" s="138">
        <f t="shared" si="23"/>
        <v>2.8</v>
      </c>
      <c r="D373" s="139">
        <f t="shared" si="24"/>
        <v>1.1511</v>
      </c>
      <c r="E373" s="136" t="str">
        <f t="shared" si="25"/>
        <v>A</v>
      </c>
      <c r="G373" s="51"/>
      <c r="H373" s="49">
        <v>45652</v>
      </c>
      <c r="I373" s="49">
        <v>46656</v>
      </c>
    </row>
    <row r="374" spans="1:9" s="46" customFormat="1" x14ac:dyDescent="0.25">
      <c r="A374" s="136" t="s">
        <v>406</v>
      </c>
      <c r="B374" s="137" t="str">
        <f t="shared" si="22"/>
        <v>DISORDERS OF THE BILIARY TRACT WITHOUT CC/MCC</v>
      </c>
      <c r="C374" s="138">
        <f t="shared" si="23"/>
        <v>2</v>
      </c>
      <c r="D374" s="139">
        <f t="shared" si="24"/>
        <v>0.80320000000000003</v>
      </c>
      <c r="E374" s="136" t="str">
        <f t="shared" si="25"/>
        <v>A</v>
      </c>
      <c r="G374" s="51"/>
      <c r="H374" s="49">
        <v>45653</v>
      </c>
      <c r="I374" s="49">
        <v>46657</v>
      </c>
    </row>
    <row r="375" spans="1:9" s="46" customFormat="1" x14ac:dyDescent="0.25">
      <c r="A375" s="136" t="s">
        <v>407</v>
      </c>
      <c r="B375" s="137" t="str">
        <f t="shared" si="22"/>
        <v>MULTIPLE LEVEL SPINAL FUSION EXCEPT CERVICAL WITH MCC</v>
      </c>
      <c r="C375" s="138">
        <f t="shared" si="23"/>
        <v>8.1</v>
      </c>
      <c r="D375" s="139">
        <f t="shared" si="24"/>
        <v>10.2479</v>
      </c>
      <c r="E375" s="136" t="str">
        <f t="shared" si="25"/>
        <v>M</v>
      </c>
      <c r="G375" s="51"/>
      <c r="H375" s="49">
        <v>45654</v>
      </c>
      <c r="I375" s="49">
        <v>46658</v>
      </c>
    </row>
    <row r="376" spans="1:9" s="46" customFormat="1" x14ac:dyDescent="0.25">
      <c r="A376" s="136" t="s">
        <v>408</v>
      </c>
      <c r="B376" s="137" t="str">
        <f t="shared" si="22"/>
        <v>MULTIPLE LEVEL SPINAL FUSION EXCEPT CERVICAL WITHOUT MCC</v>
      </c>
      <c r="C376" s="138">
        <f t="shared" si="23"/>
        <v>4.5</v>
      </c>
      <c r="D376" s="139">
        <f t="shared" si="24"/>
        <v>5.3605</v>
      </c>
      <c r="E376" s="136" t="str">
        <f t="shared" si="25"/>
        <v>A</v>
      </c>
      <c r="G376" s="51"/>
      <c r="H376" s="49">
        <v>45655</v>
      </c>
      <c r="I376" s="49">
        <v>46659</v>
      </c>
    </row>
    <row r="377" spans="1:9" s="46" customFormat="1" x14ac:dyDescent="0.25">
      <c r="A377" s="136" t="s">
        <v>1415</v>
      </c>
      <c r="B377" s="137" t="str">
        <f t="shared" si="22"/>
        <v>REVISION OF HIP OR KNEE PROSTHESIS</v>
      </c>
      <c r="C377" s="138">
        <f t="shared" si="23"/>
        <v>3.1</v>
      </c>
      <c r="D377" s="139">
        <f t="shared" si="24"/>
        <v>4.8555999999999999</v>
      </c>
      <c r="E377" s="136" t="str">
        <f t="shared" ref="E377" si="28">VLOOKUP(A377, DRG_Tab, 19, FALSE)</f>
        <v>M</v>
      </c>
      <c r="G377" s="51"/>
      <c r="H377" s="49">
        <v>45656</v>
      </c>
      <c r="I377" s="49">
        <v>46660</v>
      </c>
    </row>
    <row r="378" spans="1:9" s="46" customFormat="1" x14ac:dyDescent="0.25">
      <c r="A378" s="136" t="s">
        <v>409</v>
      </c>
      <c r="B378" s="137" t="str">
        <f t="shared" si="22"/>
        <v>SINGLE LEVEL SPINAL FUSION EXCEPT CERVICAL WITH MCC</v>
      </c>
      <c r="C378" s="138">
        <f t="shared" si="23"/>
        <v>6.3</v>
      </c>
      <c r="D378" s="139">
        <f t="shared" si="24"/>
        <v>7.7001999999999997</v>
      </c>
      <c r="E378" s="136" t="str">
        <f t="shared" si="25"/>
        <v>M</v>
      </c>
      <c r="G378" s="51"/>
      <c r="H378" s="49">
        <v>45657</v>
      </c>
      <c r="I378"/>
    </row>
    <row r="379" spans="1:9" s="46" customFormat="1" x14ac:dyDescent="0.25">
      <c r="A379" s="136" t="s">
        <v>410</v>
      </c>
      <c r="B379" s="137" t="str">
        <f t="shared" si="22"/>
        <v>SINGLE LEVEL SPINAL FUSION EXCEPT CERVICAL WITHOUT MCC</v>
      </c>
      <c r="C379" s="138">
        <f t="shared" si="23"/>
        <v>2</v>
      </c>
      <c r="D379" s="139">
        <f t="shared" si="24"/>
        <v>3.8289</v>
      </c>
      <c r="E379" s="136" t="str">
        <f t="shared" si="25"/>
        <v>A</v>
      </c>
      <c r="G379" s="51"/>
      <c r="H379" s="49">
        <v>45658</v>
      </c>
      <c r="I379"/>
    </row>
    <row r="380" spans="1:9" s="46" customFormat="1" x14ac:dyDescent="0.25">
      <c r="A380" s="136" t="s">
        <v>411</v>
      </c>
      <c r="B380" s="137" t="str">
        <f t="shared" si="22"/>
        <v>SPINAL FUSION EXCEPT CERVICAL WITH SPINAL CURVATURE, MALIGNANCY, OR INFECTION WITH MCC</v>
      </c>
      <c r="C380" s="138">
        <f t="shared" si="23"/>
        <v>8.9</v>
      </c>
      <c r="D380" s="139">
        <f t="shared" si="24"/>
        <v>6.6791999999999998</v>
      </c>
      <c r="E380" s="136" t="str">
        <f t="shared" si="25"/>
        <v>A</v>
      </c>
      <c r="G380" s="45"/>
      <c r="H380" s="49">
        <v>45659</v>
      </c>
      <c r="I380"/>
    </row>
    <row r="381" spans="1:9" s="46" customFormat="1" x14ac:dyDescent="0.25">
      <c r="A381" s="136" t="s">
        <v>412</v>
      </c>
      <c r="B381" s="137" t="str">
        <f t="shared" si="22"/>
        <v>SPINAL FUSION EXCEPT CERVICAL WITH SPINAL CURVATURE, MALIGNANCY, OR INFECTION WITH CC</v>
      </c>
      <c r="C381" s="138">
        <f t="shared" si="23"/>
        <v>3.9</v>
      </c>
      <c r="D381" s="139">
        <f t="shared" si="24"/>
        <v>5.9764999999999997</v>
      </c>
      <c r="E381" s="136" t="str">
        <f t="shared" si="25"/>
        <v>AP</v>
      </c>
      <c r="G381" s="45"/>
      <c r="H381" s="49">
        <v>45660</v>
      </c>
      <c r="I381"/>
    </row>
    <row r="382" spans="1:9" s="46" customFormat="1" x14ac:dyDescent="0.25">
      <c r="A382" s="136" t="s">
        <v>413</v>
      </c>
      <c r="B382" s="137" t="str">
        <f t="shared" si="22"/>
        <v>SPINAL FUSION EXCEPT CERVICAL WITH SPINAL CURVATURE, MALIGNANCY, OR INFECTION WITHOUT CC/MCC</v>
      </c>
      <c r="C382" s="138">
        <f t="shared" si="23"/>
        <v>2.1</v>
      </c>
      <c r="D382" s="139">
        <f t="shared" si="24"/>
        <v>4.2531999999999996</v>
      </c>
      <c r="E382" s="136" t="str">
        <f t="shared" si="25"/>
        <v>MP</v>
      </c>
      <c r="G382" s="45"/>
      <c r="H382" s="49">
        <v>45661</v>
      </c>
      <c r="I382"/>
    </row>
    <row r="383" spans="1:9" s="46" customFormat="1" x14ac:dyDescent="0.25">
      <c r="A383" s="136" t="s">
        <v>414</v>
      </c>
      <c r="B383" s="137" t="str">
        <f t="shared" si="22"/>
        <v>BILATERAL OR MULTIPLE MAJOR JOINT PROCEDURES OF LOWER EXTREMITY WITH MCC</v>
      </c>
      <c r="C383" s="138">
        <f t="shared" si="23"/>
        <v>6.2</v>
      </c>
      <c r="D383" s="139">
        <f t="shared" si="24"/>
        <v>7.3129999999999997</v>
      </c>
      <c r="E383" s="136" t="str">
        <f t="shared" si="25"/>
        <v>M</v>
      </c>
      <c r="G383" s="45"/>
      <c r="H383" s="49">
        <v>45662</v>
      </c>
      <c r="I383"/>
    </row>
    <row r="384" spans="1:9" s="46" customFormat="1" x14ac:dyDescent="0.25">
      <c r="A384" s="136" t="s">
        <v>415</v>
      </c>
      <c r="B384" s="137" t="str">
        <f t="shared" si="22"/>
        <v>BILATERAL OR MULTIPLE MAJOR JOINT PROCEDURES OF LOWER EXTREMITY WITHOUT MCC</v>
      </c>
      <c r="C384" s="138">
        <f t="shared" si="23"/>
        <v>3.2</v>
      </c>
      <c r="D384" s="139">
        <f t="shared" si="24"/>
        <v>2.8494999999999999</v>
      </c>
      <c r="E384" s="136" t="str">
        <f t="shared" si="25"/>
        <v>A</v>
      </c>
      <c r="G384" s="45"/>
      <c r="H384" s="49">
        <v>45663</v>
      </c>
      <c r="I384"/>
    </row>
    <row r="385" spans="1:9" s="46" customFormat="1" x14ac:dyDescent="0.25">
      <c r="A385" s="136" t="s">
        <v>416</v>
      </c>
      <c r="B385" s="137" t="str">
        <f t="shared" si="22"/>
        <v>WOUND DEBRIDEMENT OR SKIN GRAFT EXCEPT HAND FOR MUSCULOSKELETAL AND CONNECTIVE TISSUE DISORDERS WITH MCC OR INSERTION OF ANTI</v>
      </c>
      <c r="C385" s="138">
        <f t="shared" si="23"/>
        <v>12.6</v>
      </c>
      <c r="D385" s="139">
        <f t="shared" si="24"/>
        <v>5.7704000000000004</v>
      </c>
      <c r="E385" s="136" t="str">
        <f t="shared" si="25"/>
        <v>A</v>
      </c>
      <c r="G385" s="45"/>
      <c r="H385" s="49">
        <v>45664</v>
      </c>
      <c r="I385"/>
    </row>
    <row r="386" spans="1:9" s="46" customFormat="1" x14ac:dyDescent="0.25">
      <c r="A386" s="136" t="s">
        <v>417</v>
      </c>
      <c r="B386" s="137" t="str">
        <f t="shared" si="22"/>
        <v>WOUND DEBRIDEMENT OR SKIN GRAFT EXCEPT HAND FOR MUSCULOSKELETAL AND CONNECTIVE TISSUE DISORDERS WITH CC</v>
      </c>
      <c r="C386" s="138">
        <f t="shared" si="23"/>
        <v>4.9000000000000004</v>
      </c>
      <c r="D386" s="139">
        <f t="shared" si="24"/>
        <v>3.1255999999999999</v>
      </c>
      <c r="E386" s="136" t="str">
        <f t="shared" si="25"/>
        <v>A</v>
      </c>
      <c r="G386" s="45"/>
      <c r="H386" s="49">
        <v>45665</v>
      </c>
      <c r="I386"/>
    </row>
    <row r="387" spans="1:9" s="46" customFormat="1" x14ac:dyDescent="0.25">
      <c r="A387" s="136" t="s">
        <v>418</v>
      </c>
      <c r="B387" s="137" t="str">
        <f t="shared" si="22"/>
        <v>WOUND DEBRIDEMENT OR SKIN GRAFT EXCEPT HAND FOR MUSCULOSKELETAL AND CONNECTIVE TISSUE DISORDERS WITHOUT CC/MCC</v>
      </c>
      <c r="C387" s="138">
        <f t="shared" si="23"/>
        <v>2.9</v>
      </c>
      <c r="D387" s="139">
        <f t="shared" si="24"/>
        <v>2.6615000000000002</v>
      </c>
      <c r="E387" s="136" t="str">
        <f t="shared" si="25"/>
        <v>A</v>
      </c>
      <c r="G387" s="45"/>
      <c r="H387" s="49">
        <v>45666</v>
      </c>
      <c r="I387"/>
    </row>
    <row r="388" spans="1:9" s="46" customFormat="1" x14ac:dyDescent="0.25">
      <c r="A388" s="136" t="s">
        <v>419</v>
      </c>
      <c r="B388" s="137" t="str">
        <f t="shared" si="22"/>
        <v>MAJOR HIP AND KNEE JOINT REPLACEMENT OR REATTACHMENT OF LOWER EXTREMITY WITH MCC OR TOTAL ANKLE REPLACEMENT</v>
      </c>
      <c r="C388" s="138">
        <f t="shared" si="23"/>
        <v>3.4</v>
      </c>
      <c r="D388" s="139">
        <f t="shared" si="24"/>
        <v>3.5365000000000002</v>
      </c>
      <c r="E388" s="136" t="str">
        <f t="shared" si="25"/>
        <v>A</v>
      </c>
      <c r="G388" s="45"/>
      <c r="H388" s="49">
        <v>45667</v>
      </c>
      <c r="I388"/>
    </row>
    <row r="389" spans="1:9" s="46" customFormat="1" x14ac:dyDescent="0.25">
      <c r="A389" s="136" t="s">
        <v>420</v>
      </c>
      <c r="B389" s="137" t="str">
        <f t="shared" si="22"/>
        <v>MAJOR HIP AND KNEE JOINT REPLACEMENT OR REATTACHMENT OF LOWER EXTREMITY WITHOUT MCC</v>
      </c>
      <c r="C389" s="138">
        <f t="shared" si="23"/>
        <v>1.3</v>
      </c>
      <c r="D389" s="139">
        <f t="shared" si="24"/>
        <v>2.0832000000000002</v>
      </c>
      <c r="E389" s="136" t="str">
        <f t="shared" si="25"/>
        <v>A</v>
      </c>
      <c r="G389" s="45"/>
      <c r="H389" s="49">
        <v>45668</v>
      </c>
      <c r="I389"/>
    </row>
    <row r="390" spans="1:9" s="46" customFormat="1" x14ac:dyDescent="0.25">
      <c r="A390" s="136" t="s">
        <v>421</v>
      </c>
      <c r="B390" s="137" t="str">
        <f t="shared" si="22"/>
        <v>CERVICAL SPINAL FUSION WITH MCC</v>
      </c>
      <c r="C390" s="138">
        <f t="shared" si="23"/>
        <v>8.6</v>
      </c>
      <c r="D390" s="139">
        <f t="shared" si="24"/>
        <v>5.5618999999999996</v>
      </c>
      <c r="E390" s="136" t="str">
        <f t="shared" si="25"/>
        <v>A</v>
      </c>
      <c r="G390" s="45"/>
      <c r="H390" s="49">
        <v>45669</v>
      </c>
      <c r="I390"/>
    </row>
    <row r="391" spans="1:9" s="46" customFormat="1" x14ac:dyDescent="0.25">
      <c r="A391" s="136" t="s">
        <v>422</v>
      </c>
      <c r="B391" s="137" t="str">
        <f t="shared" ref="B391:B454" si="29">VLOOKUP($A391, DRG_Tab, 2, FALSE)</f>
        <v>CERVICAL SPINAL FUSION WITH CC</v>
      </c>
      <c r="C391" s="138">
        <f t="shared" ref="C391:C454" si="30">ROUND(VLOOKUP($A391, DRG_Tab, 14, FALSE), 1)</f>
        <v>2.5</v>
      </c>
      <c r="D391" s="139">
        <f t="shared" ref="D391:D454" si="31">VLOOKUP($A391, DRG_Tab, 20, FALSE)</f>
        <v>3.6143000000000001</v>
      </c>
      <c r="E391" s="136" t="str">
        <f t="shared" ref="E391:E454" si="32">VLOOKUP(A391, DRG_Tab, 19, FALSE)</f>
        <v>A</v>
      </c>
      <c r="G391" s="45"/>
      <c r="H391" s="49">
        <v>45670</v>
      </c>
      <c r="I391"/>
    </row>
    <row r="392" spans="1:9" s="46" customFormat="1" x14ac:dyDescent="0.25">
      <c r="A392" s="136" t="s">
        <v>423</v>
      </c>
      <c r="B392" s="137" t="str">
        <f t="shared" si="29"/>
        <v>CERVICAL SPINAL FUSION WITHOUT CC/MCC</v>
      </c>
      <c r="C392" s="138">
        <f t="shared" si="30"/>
        <v>1.7</v>
      </c>
      <c r="D392" s="139">
        <f t="shared" si="31"/>
        <v>3.1152000000000002</v>
      </c>
      <c r="E392" s="136" t="str">
        <f t="shared" si="32"/>
        <v>A</v>
      </c>
      <c r="G392" s="45"/>
      <c r="H392" s="49">
        <v>45671</v>
      </c>
      <c r="I392"/>
    </row>
    <row r="393" spans="1:9" s="46" customFormat="1" x14ac:dyDescent="0.25">
      <c r="A393" s="136" t="s">
        <v>424</v>
      </c>
      <c r="B393" s="137" t="str">
        <f t="shared" si="29"/>
        <v>AMPUTATION FOR MUSCULOSKELETAL SYSTEM AND CONNECTIVE TISSUE DISORDERS WITH MCC OR INSERTION OF ANTIBIOTIC-ELUTING BONE VOID F</v>
      </c>
      <c r="C393" s="138">
        <f t="shared" si="30"/>
        <v>11.8</v>
      </c>
      <c r="D393" s="139">
        <f t="shared" si="31"/>
        <v>4.8479000000000001</v>
      </c>
      <c r="E393" s="136" t="str">
        <f t="shared" si="32"/>
        <v>A</v>
      </c>
      <c r="G393" s="45"/>
      <c r="H393" s="49">
        <v>45672</v>
      </c>
      <c r="I393"/>
    </row>
    <row r="394" spans="1:9" s="46" customFormat="1" x14ac:dyDescent="0.25">
      <c r="A394" s="136" t="s">
        <v>425</v>
      </c>
      <c r="B394" s="137" t="str">
        <f t="shared" si="29"/>
        <v>AMPUTATION FOR MUSCULOSKELETAL SYSTEM AND CONNECTIVE TISSUE DISORDERS WITH CC</v>
      </c>
      <c r="C394" s="138">
        <f t="shared" si="30"/>
        <v>8.1999999999999993</v>
      </c>
      <c r="D394" s="139">
        <f t="shared" si="31"/>
        <v>2.6602999999999999</v>
      </c>
      <c r="E394" s="136" t="str">
        <f t="shared" si="32"/>
        <v>A</v>
      </c>
      <c r="G394" s="45"/>
      <c r="H394" s="49">
        <v>45673</v>
      </c>
      <c r="I394"/>
    </row>
    <row r="395" spans="1:9" s="46" customFormat="1" x14ac:dyDescent="0.25">
      <c r="A395" s="136" t="s">
        <v>426</v>
      </c>
      <c r="B395" s="137" t="str">
        <f t="shared" si="29"/>
        <v>AMPUTATION FOR MUSCULOSKELETAL SYSTEM AND CONNECTIVE TISSUE DISORDERS WITHOUT CC/MCC</v>
      </c>
      <c r="C395" s="138">
        <f t="shared" si="30"/>
        <v>2.6</v>
      </c>
      <c r="D395" s="139">
        <f t="shared" si="31"/>
        <v>1.6706000000000001</v>
      </c>
      <c r="E395" s="136" t="str">
        <f t="shared" si="32"/>
        <v>M</v>
      </c>
      <c r="G395" s="45"/>
      <c r="H395" s="49">
        <v>45674</v>
      </c>
      <c r="I395"/>
    </row>
    <row r="396" spans="1:9" s="46" customFormat="1" x14ac:dyDescent="0.25">
      <c r="A396" s="136" t="s">
        <v>427</v>
      </c>
      <c r="B396" s="137" t="str">
        <f t="shared" si="29"/>
        <v>BIOPSIES OF MUSCULOSKELETAL SYSTEM AND CONNECTIVE TISSUE WITH MCC OR INSERTION OF ANTIBIOTIC-ELUTING BONE VOID FILLER</v>
      </c>
      <c r="C396" s="138">
        <f t="shared" si="30"/>
        <v>11.8</v>
      </c>
      <c r="D396" s="139">
        <f t="shared" si="31"/>
        <v>3.5084</v>
      </c>
      <c r="E396" s="136" t="str">
        <f t="shared" si="32"/>
        <v>A</v>
      </c>
      <c r="G396" s="45"/>
      <c r="H396" s="49">
        <v>45675</v>
      </c>
      <c r="I396"/>
    </row>
    <row r="397" spans="1:9" s="46" customFormat="1" x14ac:dyDescent="0.25">
      <c r="A397" s="136" t="s">
        <v>428</v>
      </c>
      <c r="B397" s="137" t="str">
        <f t="shared" si="29"/>
        <v>BIOPSIES OF MUSCULOSKELETAL SYSTEM AND CONNECTIVE TISSUE WITH CC</v>
      </c>
      <c r="C397" s="138">
        <f t="shared" si="30"/>
        <v>5.7</v>
      </c>
      <c r="D397" s="139">
        <f t="shared" si="31"/>
        <v>2.2974999999999999</v>
      </c>
      <c r="E397" s="136" t="str">
        <f t="shared" si="32"/>
        <v>A</v>
      </c>
      <c r="G397" s="45"/>
      <c r="H397" s="49">
        <v>45676</v>
      </c>
      <c r="I397"/>
    </row>
    <row r="398" spans="1:9" s="46" customFormat="1" x14ac:dyDescent="0.25">
      <c r="A398" s="136" t="s">
        <v>429</v>
      </c>
      <c r="B398" s="137" t="str">
        <f t="shared" si="29"/>
        <v>BIOPSIES OF MUSCULOSKELETAL SYSTEM AND CONNECTIVE TISSUE WITHOUT CC/MCC</v>
      </c>
      <c r="C398" s="138">
        <f t="shared" si="30"/>
        <v>3.7</v>
      </c>
      <c r="D398" s="139">
        <f t="shared" si="31"/>
        <v>2.0609000000000002</v>
      </c>
      <c r="E398" s="136" t="str">
        <f t="shared" si="32"/>
        <v>A</v>
      </c>
      <c r="G398" s="45"/>
      <c r="H398" s="49">
        <v>45677</v>
      </c>
      <c r="I398"/>
    </row>
    <row r="399" spans="1:9" s="46" customFormat="1" x14ac:dyDescent="0.25">
      <c r="A399" s="136" t="s">
        <v>430</v>
      </c>
      <c r="B399" s="137" t="str">
        <f t="shared" si="29"/>
        <v>HIP AND FEMUR PROCEDURES EXCEPT MAJOR JOINT WITH MCC OR INSERTION OF ANTIBIOTIC-ELUTING BONE VOID FILLER</v>
      </c>
      <c r="C399" s="138">
        <f t="shared" si="30"/>
        <v>6.7</v>
      </c>
      <c r="D399" s="139">
        <f t="shared" si="31"/>
        <v>3.0823</v>
      </c>
      <c r="E399" s="136" t="str">
        <f t="shared" si="32"/>
        <v>A</v>
      </c>
      <c r="G399" s="45"/>
      <c r="H399" s="49">
        <v>45678</v>
      </c>
      <c r="I399"/>
    </row>
    <row r="400" spans="1:9" s="46" customFormat="1" x14ac:dyDescent="0.25">
      <c r="A400" s="136" t="s">
        <v>431</v>
      </c>
      <c r="B400" s="137" t="str">
        <f t="shared" si="29"/>
        <v>HIP AND FEMUR PROCEDURES EXCEPT MAJOR JOINT WITH CC</v>
      </c>
      <c r="C400" s="138">
        <f t="shared" si="30"/>
        <v>4.4000000000000004</v>
      </c>
      <c r="D400" s="139">
        <f t="shared" si="31"/>
        <v>2.5811000000000002</v>
      </c>
      <c r="E400" s="136" t="str">
        <f t="shared" si="32"/>
        <v>A</v>
      </c>
      <c r="G400" s="45"/>
      <c r="H400" s="49">
        <v>45679</v>
      </c>
      <c r="I400"/>
    </row>
    <row r="401" spans="1:9" s="46" customFormat="1" x14ac:dyDescent="0.25">
      <c r="A401" s="136" t="s">
        <v>432</v>
      </c>
      <c r="B401" s="137" t="str">
        <f t="shared" si="29"/>
        <v>HIP AND FEMUR PROCEDURES EXCEPT MAJOR JOINT WITHOUT CC/MCC</v>
      </c>
      <c r="C401" s="138">
        <f t="shared" si="30"/>
        <v>2.4</v>
      </c>
      <c r="D401" s="139">
        <f t="shared" si="31"/>
        <v>1.9835</v>
      </c>
      <c r="E401" s="136" t="str">
        <f t="shared" si="32"/>
        <v>A</v>
      </c>
      <c r="G401" s="45"/>
      <c r="H401" s="49">
        <v>45680</v>
      </c>
      <c r="I401"/>
    </row>
    <row r="402" spans="1:9" s="46" customFormat="1" x14ac:dyDescent="0.25">
      <c r="A402" s="136" t="s">
        <v>433</v>
      </c>
      <c r="B402" s="137" t="str">
        <f t="shared" si="29"/>
        <v>MAJOR JOINT OR LIMB REATTACHMENT PROCEDURES OF UPPER EXTREMITIES</v>
      </c>
      <c r="C402" s="138">
        <f t="shared" si="30"/>
        <v>1.9</v>
      </c>
      <c r="D402" s="139">
        <f t="shared" si="31"/>
        <v>2.5154000000000001</v>
      </c>
      <c r="E402" s="136" t="str">
        <f t="shared" si="32"/>
        <v>A</v>
      </c>
      <c r="G402" s="45"/>
      <c r="H402" s="49">
        <v>45681</v>
      </c>
      <c r="I402"/>
    </row>
    <row r="403" spans="1:9" s="46" customFormat="1" x14ac:dyDescent="0.25">
      <c r="A403" s="136" t="s">
        <v>434</v>
      </c>
      <c r="B403" s="137" t="str">
        <f t="shared" si="29"/>
        <v>KNEE PROCEDURES WITHOUT PRINCIPAL DIAGNOSIS OF INFECTION WITH CC/MCC</v>
      </c>
      <c r="C403" s="138">
        <f t="shared" si="30"/>
        <v>4.5999999999999996</v>
      </c>
      <c r="D403" s="139">
        <f t="shared" si="31"/>
        <v>3.2663000000000002</v>
      </c>
      <c r="E403" s="136" t="str">
        <f t="shared" si="32"/>
        <v>M</v>
      </c>
      <c r="G403" s="45"/>
      <c r="H403" s="49">
        <v>45682</v>
      </c>
      <c r="I403"/>
    </row>
    <row r="404" spans="1:9" s="46" customFormat="1" x14ac:dyDescent="0.25">
      <c r="A404" s="136" t="s">
        <v>435</v>
      </c>
      <c r="B404" s="137" t="str">
        <f t="shared" si="29"/>
        <v>KNEE PROCEDURES WITHOUT PRINCIPAL DIAGNOSIS OF INFECTION WITHOUT CC/MCC</v>
      </c>
      <c r="C404" s="138">
        <f t="shared" si="30"/>
        <v>2</v>
      </c>
      <c r="D404" s="139">
        <f t="shared" si="31"/>
        <v>1.9296</v>
      </c>
      <c r="E404" s="136" t="str">
        <f t="shared" si="32"/>
        <v>M</v>
      </c>
      <c r="G404" s="45"/>
      <c r="H404" s="49">
        <v>45683</v>
      </c>
      <c r="I404"/>
    </row>
    <row r="405" spans="1:9" s="46" customFormat="1" x14ac:dyDescent="0.25">
      <c r="A405" s="136" t="s">
        <v>436</v>
      </c>
      <c r="B405" s="137" t="str">
        <f t="shared" si="29"/>
        <v>LOWER EXTREMITY AND HUMERUS PROCEDURES EXCEPT HIP, FOOT AND FEMUR WITH MCC OR INSERTION OF ANTIBIOTIC-ELUTING BONE VOID FILLE</v>
      </c>
      <c r="C405" s="138">
        <f t="shared" si="30"/>
        <v>6</v>
      </c>
      <c r="D405" s="139">
        <f t="shared" si="31"/>
        <v>3.6431</v>
      </c>
      <c r="E405" s="136" t="str">
        <f t="shared" si="32"/>
        <v>A</v>
      </c>
      <c r="G405" s="45"/>
      <c r="H405" s="49">
        <v>45684</v>
      </c>
      <c r="I405"/>
    </row>
    <row r="406" spans="1:9" s="46" customFormat="1" x14ac:dyDescent="0.25">
      <c r="A406" s="136" t="s">
        <v>437</v>
      </c>
      <c r="B406" s="137" t="str">
        <f t="shared" si="29"/>
        <v>LOWER EXTREMITY AND HUMERUS PROCEDURES EXCEPT HIP, FOOT AND FEMUR WITH CC</v>
      </c>
      <c r="C406" s="138">
        <f t="shared" si="30"/>
        <v>3.8</v>
      </c>
      <c r="D406" s="139">
        <f t="shared" si="31"/>
        <v>2.9702000000000002</v>
      </c>
      <c r="E406" s="136" t="str">
        <f t="shared" si="32"/>
        <v>A</v>
      </c>
      <c r="G406" s="45"/>
      <c r="H406" s="49">
        <v>45685</v>
      </c>
      <c r="I406"/>
    </row>
    <row r="407" spans="1:9" s="46" customFormat="1" x14ac:dyDescent="0.25">
      <c r="A407" s="136" t="s">
        <v>438</v>
      </c>
      <c r="B407" s="137" t="str">
        <f t="shared" si="29"/>
        <v>LOWER EXTREMITY AND HUMERUS PROCEDURES EXCEPT HIP, FOOT AND FEMUR WITHOUT CC/MCC</v>
      </c>
      <c r="C407" s="138">
        <f t="shared" si="30"/>
        <v>2.2000000000000002</v>
      </c>
      <c r="D407" s="139">
        <f t="shared" si="31"/>
        <v>2.1413000000000002</v>
      </c>
      <c r="E407" s="136" t="str">
        <f t="shared" si="32"/>
        <v>A</v>
      </c>
      <c r="G407" s="45"/>
      <c r="H407" s="49">
        <v>45686</v>
      </c>
      <c r="I407"/>
    </row>
    <row r="408" spans="1:9" s="46" customFormat="1" x14ac:dyDescent="0.25">
      <c r="A408" s="136" t="s">
        <v>439</v>
      </c>
      <c r="B408" s="137" t="str">
        <f t="shared" si="29"/>
        <v>LOCAL EXCISION AND REMOVAL OF INTERNAL FIXATION DEVICES EXCEPT HIP AND FEMUR WITH MCC</v>
      </c>
      <c r="C408" s="138">
        <f t="shared" si="30"/>
        <v>7</v>
      </c>
      <c r="D408" s="139">
        <f t="shared" si="31"/>
        <v>4.9080000000000004</v>
      </c>
      <c r="E408" s="136" t="str">
        <f t="shared" si="32"/>
        <v>M</v>
      </c>
      <c r="G408" s="45"/>
      <c r="H408" s="49">
        <v>45687</v>
      </c>
      <c r="I408"/>
    </row>
    <row r="409" spans="1:9" s="46" customFormat="1" x14ac:dyDescent="0.25">
      <c r="A409" s="136" t="s">
        <v>440</v>
      </c>
      <c r="B409" s="137" t="str">
        <f t="shared" si="29"/>
        <v>LOCAL EXCISION AND REMOVAL OF INTERNAL FIXATION DEVICES EXCEPT HIP AND FEMUR WITH CC</v>
      </c>
      <c r="C409" s="138">
        <f t="shared" si="30"/>
        <v>3.5</v>
      </c>
      <c r="D409" s="139">
        <f t="shared" si="31"/>
        <v>2.4014000000000002</v>
      </c>
      <c r="E409" s="136" t="str">
        <f t="shared" si="32"/>
        <v>A</v>
      </c>
      <c r="G409" s="45"/>
      <c r="H409" s="49">
        <v>45688</v>
      </c>
      <c r="I409"/>
    </row>
    <row r="410" spans="1:9" s="46" customFormat="1" x14ac:dyDescent="0.25">
      <c r="A410" s="136" t="s">
        <v>441</v>
      </c>
      <c r="B410" s="137" t="str">
        <f t="shared" si="29"/>
        <v>LOCAL EXCISION AND REMOVAL OF INTERNAL FIXATION DEVICES EXCEPT HIP AND FEMUR WITHOUT CC/MCC</v>
      </c>
      <c r="C410" s="138">
        <f t="shared" si="30"/>
        <v>1.4</v>
      </c>
      <c r="D410" s="139">
        <f t="shared" si="31"/>
        <v>1.7234</v>
      </c>
      <c r="E410" s="136" t="str">
        <f t="shared" si="32"/>
        <v>M</v>
      </c>
      <c r="G410" s="45"/>
      <c r="H410" s="49">
        <v>45689</v>
      </c>
      <c r="I410"/>
    </row>
    <row r="411" spans="1:9" s="46" customFormat="1" x14ac:dyDescent="0.25">
      <c r="A411" s="136" t="s">
        <v>442</v>
      </c>
      <c r="B411" s="137" t="str">
        <f t="shared" si="29"/>
        <v>LOCAL EXCISION AND REMOVAL OF INTERNAL FIXATION DEVICES OF HIP AND FEMUR WITH CC/MCC</v>
      </c>
      <c r="C411" s="138">
        <f t="shared" si="30"/>
        <v>5.8</v>
      </c>
      <c r="D411" s="139">
        <f t="shared" si="31"/>
        <v>4.4135</v>
      </c>
      <c r="E411" s="136" t="str">
        <f t="shared" si="32"/>
        <v>A</v>
      </c>
      <c r="G411" s="45"/>
      <c r="H411" s="49">
        <v>45690</v>
      </c>
      <c r="I411"/>
    </row>
    <row r="412" spans="1:9" s="46" customFormat="1" x14ac:dyDescent="0.25">
      <c r="A412" s="136" t="s">
        <v>443</v>
      </c>
      <c r="B412" s="137" t="str">
        <f t="shared" si="29"/>
        <v>LOCAL EXCISION AND REMOVAL OF INTERNAL FIXATION DEVICES OF HIP AND FEMUR WITHOUT CC/MCC</v>
      </c>
      <c r="C412" s="138">
        <f t="shared" si="30"/>
        <v>2</v>
      </c>
      <c r="D412" s="139">
        <f t="shared" si="31"/>
        <v>2.1412</v>
      </c>
      <c r="E412" s="136" t="str">
        <f t="shared" si="32"/>
        <v>A</v>
      </c>
      <c r="G412" s="45"/>
      <c r="H412" s="49">
        <v>45691</v>
      </c>
      <c r="I412"/>
    </row>
    <row r="413" spans="1:9" s="46" customFormat="1" x14ac:dyDescent="0.25">
      <c r="A413" s="136" t="s">
        <v>444</v>
      </c>
      <c r="B413" s="137" t="str">
        <f t="shared" si="29"/>
        <v>SOFT TISSUE PROCEDURES WITH MCC</v>
      </c>
      <c r="C413" s="138">
        <f t="shared" si="30"/>
        <v>8</v>
      </c>
      <c r="D413" s="139">
        <f t="shared" si="31"/>
        <v>3.5794000000000001</v>
      </c>
      <c r="E413" s="136" t="str">
        <f t="shared" si="32"/>
        <v>A</v>
      </c>
      <c r="G413" s="45"/>
      <c r="H413" s="49">
        <v>45692</v>
      </c>
      <c r="I413"/>
    </row>
    <row r="414" spans="1:9" s="46" customFormat="1" x14ac:dyDescent="0.25">
      <c r="A414" s="136" t="s">
        <v>445</v>
      </c>
      <c r="B414" s="137" t="str">
        <f t="shared" si="29"/>
        <v>SOFT TISSUE PROCEDURES WITH CC</v>
      </c>
      <c r="C414" s="138">
        <f t="shared" si="30"/>
        <v>4.9000000000000004</v>
      </c>
      <c r="D414" s="139">
        <f t="shared" si="31"/>
        <v>2.0945</v>
      </c>
      <c r="E414" s="136" t="str">
        <f t="shared" si="32"/>
        <v>A</v>
      </c>
      <c r="G414" s="45"/>
      <c r="H414" s="49">
        <v>45693</v>
      </c>
      <c r="I414"/>
    </row>
    <row r="415" spans="1:9" s="46" customFormat="1" x14ac:dyDescent="0.25">
      <c r="A415" s="136" t="s">
        <v>446</v>
      </c>
      <c r="B415" s="137" t="str">
        <f t="shared" si="29"/>
        <v>SOFT TISSUE PROCEDURES WITHOUT CC/MCC</v>
      </c>
      <c r="C415" s="138">
        <f t="shared" si="30"/>
        <v>2.2999999999999998</v>
      </c>
      <c r="D415" s="139">
        <f t="shared" si="31"/>
        <v>1.6564000000000001</v>
      </c>
      <c r="E415" s="136" t="str">
        <f t="shared" si="32"/>
        <v>A</v>
      </c>
      <c r="G415" s="45"/>
      <c r="H415" s="49">
        <v>45694</v>
      </c>
      <c r="I415"/>
    </row>
    <row r="416" spans="1:9" s="46" customFormat="1" x14ac:dyDescent="0.25">
      <c r="A416" s="136" t="s">
        <v>447</v>
      </c>
      <c r="B416" s="137" t="str">
        <f t="shared" si="29"/>
        <v>FOOT PROCEDURES WITH MCC</v>
      </c>
      <c r="C416" s="138">
        <f t="shared" si="30"/>
        <v>6.9</v>
      </c>
      <c r="D416" s="139">
        <f t="shared" si="31"/>
        <v>4.0834999999999999</v>
      </c>
      <c r="E416" s="136" t="str">
        <f t="shared" si="32"/>
        <v>M</v>
      </c>
      <c r="G416" s="45"/>
      <c r="H416" s="49">
        <v>45695</v>
      </c>
      <c r="I416"/>
    </row>
    <row r="417" spans="1:9" s="46" customFormat="1" x14ac:dyDescent="0.25">
      <c r="A417" s="136" t="s">
        <v>448</v>
      </c>
      <c r="B417" s="137" t="str">
        <f t="shared" si="29"/>
        <v>FOOT PROCEDURES WITH CC</v>
      </c>
      <c r="C417" s="138">
        <f t="shared" si="30"/>
        <v>4.8</v>
      </c>
      <c r="D417" s="139">
        <f t="shared" si="31"/>
        <v>1.7126999999999999</v>
      </c>
      <c r="E417" s="136" t="str">
        <f t="shared" si="32"/>
        <v>A</v>
      </c>
      <c r="G417" s="45"/>
      <c r="H417" s="49">
        <v>45696</v>
      </c>
      <c r="I417"/>
    </row>
    <row r="418" spans="1:9" s="46" customFormat="1" x14ac:dyDescent="0.25">
      <c r="A418" s="136" t="s">
        <v>449</v>
      </c>
      <c r="B418" s="137" t="str">
        <f t="shared" si="29"/>
        <v>FOOT PROCEDURES WITHOUT CC/MCC</v>
      </c>
      <c r="C418" s="138">
        <f t="shared" si="30"/>
        <v>3.4</v>
      </c>
      <c r="D418" s="139">
        <f t="shared" si="31"/>
        <v>1.4833000000000001</v>
      </c>
      <c r="E418" s="136" t="str">
        <f t="shared" si="32"/>
        <v>A</v>
      </c>
      <c r="G418" s="45"/>
      <c r="H418" s="49">
        <v>45697</v>
      </c>
      <c r="I418"/>
    </row>
    <row r="419" spans="1:9" s="46" customFormat="1" x14ac:dyDescent="0.25">
      <c r="A419" s="136" t="s">
        <v>450</v>
      </c>
      <c r="B419" s="137" t="str">
        <f t="shared" si="29"/>
        <v>MAJOR THUMB OR JOINT PROCEDURES</v>
      </c>
      <c r="C419" s="138">
        <f t="shared" si="30"/>
        <v>3.7</v>
      </c>
      <c r="D419" s="139">
        <f t="shared" si="31"/>
        <v>1.7864</v>
      </c>
      <c r="E419" s="136" t="str">
        <f t="shared" si="32"/>
        <v>M</v>
      </c>
      <c r="G419" s="45"/>
      <c r="H419" s="49">
        <v>45698</v>
      </c>
      <c r="I419"/>
    </row>
    <row r="420" spans="1:9" s="46" customFormat="1" x14ac:dyDescent="0.25">
      <c r="A420" s="136" t="s">
        <v>451</v>
      </c>
      <c r="B420" s="137" t="str">
        <f t="shared" si="29"/>
        <v>MAJOR SHOULDER OR ELBOW JOINT PROCEDURES WITH CC/MCC</v>
      </c>
      <c r="C420" s="138">
        <f t="shared" si="30"/>
        <v>5.0999999999999996</v>
      </c>
      <c r="D420" s="139">
        <f t="shared" si="31"/>
        <v>2.7315999999999998</v>
      </c>
      <c r="E420" s="136" t="str">
        <f t="shared" si="32"/>
        <v>M</v>
      </c>
      <c r="G420" s="45"/>
      <c r="H420" s="49">
        <v>45699</v>
      </c>
      <c r="I420"/>
    </row>
    <row r="421" spans="1:9" s="46" customFormat="1" x14ac:dyDescent="0.25">
      <c r="A421" s="136" t="s">
        <v>452</v>
      </c>
      <c r="B421" s="137" t="str">
        <f t="shared" si="29"/>
        <v>MAJOR SHOULDER OR ELBOW JOINT PROCEDURES WITHOUT CC/MCC</v>
      </c>
      <c r="C421" s="138">
        <f t="shared" si="30"/>
        <v>2.9</v>
      </c>
      <c r="D421" s="139">
        <f t="shared" si="31"/>
        <v>2.0053000000000001</v>
      </c>
      <c r="E421" s="136" t="str">
        <f t="shared" si="32"/>
        <v>M</v>
      </c>
      <c r="G421" s="45"/>
      <c r="H421" s="49">
        <v>45700</v>
      </c>
      <c r="I421"/>
    </row>
    <row r="422" spans="1:9" s="46" customFormat="1" x14ac:dyDescent="0.25">
      <c r="A422" s="136" t="s">
        <v>453</v>
      </c>
      <c r="B422" s="137" t="str">
        <f t="shared" si="29"/>
        <v>SHOULDER, ELBOW OR FOREARM PROCEDURES, EXCEPT MAJOR JOINT PROCEDURES WITH MCC</v>
      </c>
      <c r="C422" s="138">
        <f t="shared" si="30"/>
        <v>5.2</v>
      </c>
      <c r="D422" s="139">
        <f t="shared" si="31"/>
        <v>4.6022999999999996</v>
      </c>
      <c r="E422" s="136" t="str">
        <f t="shared" si="32"/>
        <v>M</v>
      </c>
      <c r="G422" s="45"/>
      <c r="H422" s="49">
        <v>45701</v>
      </c>
      <c r="I422"/>
    </row>
    <row r="423" spans="1:9" s="46" customFormat="1" x14ac:dyDescent="0.25">
      <c r="A423" s="136" t="s">
        <v>454</v>
      </c>
      <c r="B423" s="137" t="str">
        <f t="shared" si="29"/>
        <v>SHOULDER, ELBOW OR FOREARM PROCEDURES, EXCEPT MAJOR JOINT PROCEDURES WITH CC</v>
      </c>
      <c r="C423" s="138">
        <f t="shared" si="30"/>
        <v>3</v>
      </c>
      <c r="D423" s="139">
        <f t="shared" si="31"/>
        <v>2.4967999999999999</v>
      </c>
      <c r="E423" s="136" t="str">
        <f t="shared" si="32"/>
        <v>A</v>
      </c>
      <c r="G423" s="45"/>
      <c r="H423" s="49">
        <v>45702</v>
      </c>
      <c r="I423"/>
    </row>
    <row r="424" spans="1:9" s="46" customFormat="1" x14ac:dyDescent="0.25">
      <c r="A424" s="136" t="s">
        <v>455</v>
      </c>
      <c r="B424" s="137" t="str">
        <f t="shared" si="29"/>
        <v>SHOULDER, ELBOW OR FOREARM PROCEDURES, EXCEPT MAJOR JOINT PROCEDURES WITHOUT CC/MCC</v>
      </c>
      <c r="C424" s="138">
        <f t="shared" si="30"/>
        <v>2.2000000000000002</v>
      </c>
      <c r="D424" s="139">
        <f t="shared" si="31"/>
        <v>1.9314</v>
      </c>
      <c r="E424" s="136" t="str">
        <f t="shared" si="32"/>
        <v>A</v>
      </c>
      <c r="G424" s="45"/>
      <c r="H424" s="49">
        <v>45703</v>
      </c>
      <c r="I424"/>
    </row>
    <row r="425" spans="1:9" s="46" customFormat="1" x14ac:dyDescent="0.25">
      <c r="A425" s="136" t="s">
        <v>456</v>
      </c>
      <c r="B425" s="137" t="str">
        <f t="shared" si="29"/>
        <v>HAND OR WRIST PROCEDURES, EXCEPT MAJOR THUMB OR JOINT PROCEDURES WITH CC/MCC</v>
      </c>
      <c r="C425" s="138">
        <f t="shared" si="30"/>
        <v>3.2</v>
      </c>
      <c r="D425" s="139">
        <f t="shared" si="31"/>
        <v>1.4179999999999999</v>
      </c>
      <c r="E425" s="136" t="str">
        <f t="shared" si="32"/>
        <v>A</v>
      </c>
      <c r="G425" s="45"/>
      <c r="H425" s="49">
        <v>45704</v>
      </c>
      <c r="I425"/>
    </row>
    <row r="426" spans="1:9" s="46" customFormat="1" x14ac:dyDescent="0.25">
      <c r="A426" s="136" t="s">
        <v>457</v>
      </c>
      <c r="B426" s="137" t="str">
        <f t="shared" si="29"/>
        <v>HAND OR WRIST PROCEDURES, EXCEPT MAJOR THUMB OR JOINT PROCEDURES WITHOUT CC/MCC</v>
      </c>
      <c r="C426" s="138">
        <f t="shared" si="30"/>
        <v>2.2999999999999998</v>
      </c>
      <c r="D426" s="139">
        <f t="shared" si="31"/>
        <v>1.1419999999999999</v>
      </c>
      <c r="E426" s="136" t="str">
        <f t="shared" si="32"/>
        <v>A</v>
      </c>
      <c r="G426" s="45"/>
      <c r="H426" s="49">
        <v>45705</v>
      </c>
      <c r="I426"/>
    </row>
    <row r="427" spans="1:9" s="46" customFormat="1" x14ac:dyDescent="0.25">
      <c r="A427" s="136" t="s">
        <v>458</v>
      </c>
      <c r="B427" s="137" t="str">
        <f t="shared" si="29"/>
        <v>OTHER MUSCULOSKELETAL SYSTEM AND CONNECTIVE TISSUE O.R. PROCEDURES WITH MCC</v>
      </c>
      <c r="C427" s="138">
        <f t="shared" si="30"/>
        <v>5.8</v>
      </c>
      <c r="D427" s="139">
        <f t="shared" si="31"/>
        <v>3.5438999999999998</v>
      </c>
      <c r="E427" s="136" t="str">
        <f t="shared" si="32"/>
        <v>A</v>
      </c>
      <c r="G427" s="45"/>
      <c r="H427" s="49">
        <v>45706</v>
      </c>
      <c r="I427"/>
    </row>
    <row r="428" spans="1:9" s="46" customFormat="1" x14ac:dyDescent="0.25">
      <c r="A428" s="136" t="s">
        <v>459</v>
      </c>
      <c r="B428" s="137" t="str">
        <f t="shared" si="29"/>
        <v>OTHER MUSCULOSKELETAL SYSTEM AND CONNECTIVE TISSUE O.R. PROCEDURES WITH CC</v>
      </c>
      <c r="C428" s="138">
        <f t="shared" si="30"/>
        <v>3.3</v>
      </c>
      <c r="D428" s="139">
        <f t="shared" si="31"/>
        <v>3.351</v>
      </c>
      <c r="E428" s="136" t="str">
        <f t="shared" si="32"/>
        <v>AO</v>
      </c>
      <c r="G428" s="45"/>
      <c r="H428" s="49">
        <v>45707</v>
      </c>
      <c r="I428"/>
    </row>
    <row r="429" spans="1:9" s="46" customFormat="1" x14ac:dyDescent="0.25">
      <c r="A429" s="136" t="s">
        <v>460</v>
      </c>
      <c r="B429" s="137" t="str">
        <f t="shared" si="29"/>
        <v>OTHER MUSCULOSKELETAL SYSTEM AND CONNECTIVE TISSUE O.R. PROCEDURES WITHOUT CC/MCC</v>
      </c>
      <c r="C429" s="138">
        <f t="shared" si="30"/>
        <v>2</v>
      </c>
      <c r="D429" s="139">
        <f t="shared" si="31"/>
        <v>2.3847</v>
      </c>
      <c r="E429" s="136" t="str">
        <f t="shared" si="32"/>
        <v>AO</v>
      </c>
      <c r="G429" s="45"/>
      <c r="H429" s="49">
        <v>45708</v>
      </c>
      <c r="I429"/>
    </row>
    <row r="430" spans="1:9" s="46" customFormat="1" x14ac:dyDescent="0.25">
      <c r="A430" s="136" t="s">
        <v>461</v>
      </c>
      <c r="B430" s="137" t="str">
        <f t="shared" si="29"/>
        <v>BACK AND NECK PROCEDURES EXCEPT SPINAL FUSION WITH MCC OR DISC DEVICE OR NEUROSTIMULATOR</v>
      </c>
      <c r="C430" s="138">
        <f t="shared" si="30"/>
        <v>5.8</v>
      </c>
      <c r="D430" s="139">
        <f t="shared" si="31"/>
        <v>3.6717</v>
      </c>
      <c r="E430" s="136" t="str">
        <f t="shared" si="32"/>
        <v>A</v>
      </c>
      <c r="G430" s="45"/>
      <c r="H430" s="49">
        <v>45709</v>
      </c>
      <c r="I430"/>
    </row>
    <row r="431" spans="1:9" s="46" customFormat="1" x14ac:dyDescent="0.25">
      <c r="A431" s="136" t="s">
        <v>462</v>
      </c>
      <c r="B431" s="137" t="str">
        <f t="shared" si="29"/>
        <v>BACK AND NECK PROCEDURES EXCEPT SPINAL FUSION WITH CC</v>
      </c>
      <c r="C431" s="138">
        <f t="shared" si="30"/>
        <v>3.5</v>
      </c>
      <c r="D431" s="139">
        <f t="shared" si="31"/>
        <v>2.8155999999999999</v>
      </c>
      <c r="E431" s="136" t="str">
        <f t="shared" si="32"/>
        <v>A</v>
      </c>
      <c r="G431" s="45"/>
      <c r="H431" s="49">
        <v>45710</v>
      </c>
      <c r="I431"/>
    </row>
    <row r="432" spans="1:9" s="46" customFormat="1" x14ac:dyDescent="0.25">
      <c r="A432" s="136" t="s">
        <v>463</v>
      </c>
      <c r="B432" s="137" t="str">
        <f t="shared" si="29"/>
        <v>BACK AND NECK PROCEDURES EXCEPT SPINAL FUSION WITHOUT CC/MCC</v>
      </c>
      <c r="C432" s="138">
        <f t="shared" si="30"/>
        <v>2.5</v>
      </c>
      <c r="D432" s="139">
        <f t="shared" si="31"/>
        <v>1.9616</v>
      </c>
      <c r="E432" s="136" t="str">
        <f t="shared" si="32"/>
        <v>A</v>
      </c>
      <c r="G432" s="45"/>
      <c r="H432" s="49">
        <v>45711</v>
      </c>
      <c r="I432"/>
    </row>
    <row r="433" spans="1:9" s="46" customFormat="1" x14ac:dyDescent="0.25">
      <c r="A433" s="136" t="s">
        <v>464</v>
      </c>
      <c r="B433" s="137" t="str">
        <f t="shared" si="29"/>
        <v>HIP REPLACEMENT WITH PRINCIPAL DIAGNOSIS OF HIP FRACTURE WITH MCC</v>
      </c>
      <c r="C433" s="138">
        <f t="shared" si="30"/>
        <v>7.4</v>
      </c>
      <c r="D433" s="139">
        <f t="shared" si="31"/>
        <v>3.3691</v>
      </c>
      <c r="E433" s="136" t="str">
        <f t="shared" si="32"/>
        <v>A</v>
      </c>
      <c r="G433" s="45"/>
      <c r="H433" s="49">
        <v>45712</v>
      </c>
      <c r="I433"/>
    </row>
    <row r="434" spans="1:9" s="46" customFormat="1" x14ac:dyDescent="0.25">
      <c r="A434" s="136" t="s">
        <v>465</v>
      </c>
      <c r="B434" s="137" t="str">
        <f t="shared" si="29"/>
        <v>HIP REPLACEMENT WITH PRINCIPAL DIAGNOSIS OF HIP FRACTURE WITHOUT MCC</v>
      </c>
      <c r="C434" s="138">
        <f t="shared" si="30"/>
        <v>4.2</v>
      </c>
      <c r="D434" s="139">
        <f t="shared" si="31"/>
        <v>2.7685</v>
      </c>
      <c r="E434" s="136" t="str">
        <f t="shared" si="32"/>
        <v>A</v>
      </c>
      <c r="G434" s="45"/>
      <c r="H434" s="49">
        <v>45713</v>
      </c>
      <c r="I434"/>
    </row>
    <row r="435" spans="1:9" s="46" customFormat="1" x14ac:dyDescent="0.25">
      <c r="A435" s="136" t="s">
        <v>1416</v>
      </c>
      <c r="B435" s="137" t="str">
        <f t="shared" si="29"/>
        <v>EXTENSIVE OR COMPLEX SPINAL FUSION PROCEDURES EXCEPT CERVICAL WITH MCC</v>
      </c>
      <c r="C435" s="138">
        <f t="shared" si="30"/>
        <v>12</v>
      </c>
      <c r="D435" s="139">
        <f t="shared" si="31"/>
        <v>10.744199999999999</v>
      </c>
      <c r="E435" s="136" t="str">
        <f t="shared" ref="E435:E437" si="33">VLOOKUP(A435, DRG_Tab, 19, FALSE)</f>
        <v>A</v>
      </c>
      <c r="G435" s="45"/>
      <c r="H435" s="49">
        <v>45714</v>
      </c>
      <c r="I435"/>
    </row>
    <row r="436" spans="1:9" s="46" customFormat="1" x14ac:dyDescent="0.25">
      <c r="A436" s="136" t="s">
        <v>1417</v>
      </c>
      <c r="B436" s="137" t="str">
        <f t="shared" si="29"/>
        <v>EXTENSIVE OR COMPLEX SPINAL FUSION PROCEDURES EXCEPT CERVICAL WITH CC</v>
      </c>
      <c r="C436" s="138">
        <f t="shared" si="30"/>
        <v>4.0999999999999996</v>
      </c>
      <c r="D436" s="139">
        <f t="shared" si="31"/>
        <v>7.0293000000000001</v>
      </c>
      <c r="E436" s="136" t="str">
        <f t="shared" si="33"/>
        <v>A</v>
      </c>
      <c r="G436" s="45"/>
      <c r="H436" s="49">
        <v>45715</v>
      </c>
      <c r="I436"/>
    </row>
    <row r="437" spans="1:9" s="46" customFormat="1" x14ac:dyDescent="0.25">
      <c r="A437" s="136" t="s">
        <v>1418</v>
      </c>
      <c r="B437" s="137" t="str">
        <f t="shared" si="29"/>
        <v>EXTENSIVE OR COMPLEX SPINAL FUSION PROCEDURES EXCEPT CERVICAL WITHOUT CC/MCC</v>
      </c>
      <c r="C437" s="138">
        <f t="shared" si="30"/>
        <v>2.8</v>
      </c>
      <c r="D437" s="139">
        <f t="shared" si="31"/>
        <v>6.4019000000000004</v>
      </c>
      <c r="E437" s="136" t="str">
        <f t="shared" si="33"/>
        <v>A</v>
      </c>
      <c r="G437" s="45"/>
      <c r="H437" s="49">
        <v>45716</v>
      </c>
      <c r="I437"/>
    </row>
    <row r="438" spans="1:9" s="46" customFormat="1" x14ac:dyDescent="0.25">
      <c r="A438" s="136" t="s">
        <v>466</v>
      </c>
      <c r="B438" s="137" t="str">
        <f t="shared" si="29"/>
        <v>FRACTURES OF FEMUR WITH MCC</v>
      </c>
      <c r="C438" s="138">
        <f t="shared" si="30"/>
        <v>4.2</v>
      </c>
      <c r="D438" s="139">
        <f t="shared" si="31"/>
        <v>2.1543000000000001</v>
      </c>
      <c r="E438" s="136" t="str">
        <f t="shared" si="32"/>
        <v>M</v>
      </c>
      <c r="G438" s="45"/>
      <c r="H438" s="49">
        <v>45717</v>
      </c>
      <c r="I438"/>
    </row>
    <row r="439" spans="1:9" s="46" customFormat="1" x14ac:dyDescent="0.25">
      <c r="A439" s="136" t="s">
        <v>467</v>
      </c>
      <c r="B439" s="137" t="str">
        <f t="shared" si="29"/>
        <v>FRACTURES OF FEMUR WITHOUT MCC</v>
      </c>
      <c r="C439" s="138">
        <f t="shared" si="30"/>
        <v>3</v>
      </c>
      <c r="D439" s="139">
        <f t="shared" si="31"/>
        <v>1.2356</v>
      </c>
      <c r="E439" s="136" t="str">
        <f t="shared" si="32"/>
        <v>M</v>
      </c>
      <c r="G439" s="45"/>
      <c r="H439" s="49">
        <v>45718</v>
      </c>
      <c r="I439"/>
    </row>
    <row r="440" spans="1:9" s="46" customFormat="1" x14ac:dyDescent="0.25">
      <c r="A440" s="136" t="s">
        <v>468</v>
      </c>
      <c r="B440" s="137" t="str">
        <f t="shared" si="29"/>
        <v>FRACTURES OF HIP AND PELVIS WITH MCC</v>
      </c>
      <c r="C440" s="138">
        <f t="shared" si="30"/>
        <v>3.9</v>
      </c>
      <c r="D440" s="139">
        <f t="shared" si="31"/>
        <v>1.8718999999999999</v>
      </c>
      <c r="E440" s="136" t="str">
        <f t="shared" si="32"/>
        <v>M</v>
      </c>
      <c r="G440" s="45"/>
      <c r="H440" s="49">
        <v>45719</v>
      </c>
      <c r="I440"/>
    </row>
    <row r="441" spans="1:9" s="46" customFormat="1" x14ac:dyDescent="0.25">
      <c r="A441" s="136" t="s">
        <v>469</v>
      </c>
      <c r="B441" s="137" t="str">
        <f t="shared" si="29"/>
        <v>FRACTURES OF HIP AND PELVIS WITHOUT MCC</v>
      </c>
      <c r="C441" s="138">
        <f t="shared" si="30"/>
        <v>2.4</v>
      </c>
      <c r="D441" s="139">
        <f t="shared" si="31"/>
        <v>0.78879999999999995</v>
      </c>
      <c r="E441" s="136" t="str">
        <f t="shared" si="32"/>
        <v>A</v>
      </c>
      <c r="G441" s="45"/>
      <c r="H441" s="49">
        <v>45720</v>
      </c>
      <c r="I441"/>
    </row>
    <row r="442" spans="1:9" s="46" customFormat="1" x14ac:dyDescent="0.25">
      <c r="A442" s="136" t="s">
        <v>470</v>
      </c>
      <c r="B442" s="137" t="str">
        <f t="shared" si="29"/>
        <v>SPRAINS, STRAINS, AND DISLOCATIONS OF HIP, PELVIS AND THIGH WITH CC/MCC</v>
      </c>
      <c r="C442" s="138">
        <f t="shared" si="30"/>
        <v>3.1</v>
      </c>
      <c r="D442" s="139">
        <f t="shared" si="31"/>
        <v>1.3459000000000001</v>
      </c>
      <c r="E442" s="136" t="str">
        <f t="shared" si="32"/>
        <v>M</v>
      </c>
      <c r="G442" s="45"/>
      <c r="H442" s="49">
        <v>45721</v>
      </c>
      <c r="I442"/>
    </row>
    <row r="443" spans="1:9" s="46" customFormat="1" x14ac:dyDescent="0.25">
      <c r="A443" s="136" t="s">
        <v>471</v>
      </c>
      <c r="B443" s="137" t="str">
        <f t="shared" si="29"/>
        <v>SPRAINS, STRAINS, AND DISLOCATIONS OF HIP, PELVIS AND THIGH WITHOUT CC/MCC</v>
      </c>
      <c r="C443" s="138">
        <f t="shared" si="30"/>
        <v>2.4</v>
      </c>
      <c r="D443" s="139">
        <f t="shared" si="31"/>
        <v>1.0472999999999999</v>
      </c>
      <c r="E443" s="136" t="str">
        <f t="shared" si="32"/>
        <v>M</v>
      </c>
      <c r="G443" s="45"/>
      <c r="H443" s="49">
        <v>45722</v>
      </c>
      <c r="I443"/>
    </row>
    <row r="444" spans="1:9" s="46" customFormat="1" x14ac:dyDescent="0.25">
      <c r="A444" s="136" t="s">
        <v>472</v>
      </c>
      <c r="B444" s="137" t="str">
        <f t="shared" si="29"/>
        <v>OSTEOMYELITIS WITH MCC</v>
      </c>
      <c r="C444" s="138">
        <f t="shared" si="30"/>
        <v>5.5</v>
      </c>
      <c r="D444" s="139">
        <f t="shared" si="31"/>
        <v>1.5531999999999999</v>
      </c>
      <c r="E444" s="136" t="str">
        <f t="shared" si="32"/>
        <v>A</v>
      </c>
      <c r="G444" s="45"/>
      <c r="H444" s="49">
        <v>45723</v>
      </c>
      <c r="I444"/>
    </row>
    <row r="445" spans="1:9" s="46" customFormat="1" x14ac:dyDescent="0.25">
      <c r="A445" s="136" t="s">
        <v>473</v>
      </c>
      <c r="B445" s="137" t="str">
        <f t="shared" si="29"/>
        <v>OSTEOMYELITIS WITH CC</v>
      </c>
      <c r="C445" s="138">
        <f t="shared" si="30"/>
        <v>4.8</v>
      </c>
      <c r="D445" s="139">
        <f t="shared" si="31"/>
        <v>1.4607000000000001</v>
      </c>
      <c r="E445" s="136" t="str">
        <f t="shared" si="32"/>
        <v>A</v>
      </c>
      <c r="G445" s="45"/>
      <c r="H445" s="49">
        <v>45724</v>
      </c>
      <c r="I445"/>
    </row>
    <row r="446" spans="1:9" s="46" customFormat="1" x14ac:dyDescent="0.25">
      <c r="A446" s="136" t="s">
        <v>474</v>
      </c>
      <c r="B446" s="137" t="str">
        <f t="shared" si="29"/>
        <v>OSTEOMYELITIS WITHOUT CC/MCC</v>
      </c>
      <c r="C446" s="138">
        <f t="shared" si="30"/>
        <v>2.8</v>
      </c>
      <c r="D446" s="139">
        <f t="shared" si="31"/>
        <v>1.2201</v>
      </c>
      <c r="E446" s="136" t="str">
        <f t="shared" si="32"/>
        <v>M</v>
      </c>
      <c r="G446" s="45"/>
      <c r="H446" s="49">
        <v>45725</v>
      </c>
      <c r="I446"/>
    </row>
    <row r="447" spans="1:9" s="46" customFormat="1" x14ac:dyDescent="0.25">
      <c r="A447" s="136" t="s">
        <v>475</v>
      </c>
      <c r="B447" s="137" t="str">
        <f t="shared" si="29"/>
        <v>PATHOLOGICAL FRACTURES AND MUSCULOSKELETAL AND CONNECTIVE TISSUE MALIGNANCY WITH MCC</v>
      </c>
      <c r="C447" s="138">
        <f t="shared" si="30"/>
        <v>8.9</v>
      </c>
      <c r="D447" s="139">
        <f t="shared" si="31"/>
        <v>3.2578</v>
      </c>
      <c r="E447" s="136" t="str">
        <f t="shared" si="32"/>
        <v>A</v>
      </c>
      <c r="G447" s="45"/>
      <c r="H447" s="49">
        <v>45726</v>
      </c>
      <c r="I447"/>
    </row>
    <row r="448" spans="1:9" s="46" customFormat="1" x14ac:dyDescent="0.25">
      <c r="A448" s="136" t="s">
        <v>476</v>
      </c>
      <c r="B448" s="137" t="str">
        <f t="shared" si="29"/>
        <v>PATHOLOGICAL FRACTURES AND MUSCULOSKELETAL AND CONNECTIVE TISSUE MALIGNANCY WITH CC</v>
      </c>
      <c r="C448" s="138">
        <f t="shared" si="30"/>
        <v>4.3</v>
      </c>
      <c r="D448" s="139">
        <f t="shared" si="31"/>
        <v>1.2386999999999999</v>
      </c>
      <c r="E448" s="136" t="str">
        <f t="shared" si="32"/>
        <v>A</v>
      </c>
      <c r="G448" s="45"/>
      <c r="H448" s="49">
        <v>45727</v>
      </c>
      <c r="I448"/>
    </row>
    <row r="449" spans="1:9" s="46" customFormat="1" x14ac:dyDescent="0.25">
      <c r="A449" s="136" t="s">
        <v>477</v>
      </c>
      <c r="B449" s="137" t="str">
        <f t="shared" si="29"/>
        <v>PATHOLOGICAL FRACTURES AND MUSCULOSKELETAL AND CONNECTIVE TISSUE MALIGNANCY WITHOUT CC/MCC</v>
      </c>
      <c r="C449" s="138">
        <f t="shared" si="30"/>
        <v>2.7</v>
      </c>
      <c r="D449" s="139">
        <f t="shared" si="31"/>
        <v>1.0892999999999999</v>
      </c>
      <c r="E449" s="136" t="str">
        <f t="shared" si="32"/>
        <v>M</v>
      </c>
      <c r="G449" s="45"/>
      <c r="H449" s="49">
        <v>45728</v>
      </c>
      <c r="I449"/>
    </row>
    <row r="450" spans="1:9" s="46" customFormat="1" x14ac:dyDescent="0.25">
      <c r="A450" s="136" t="s">
        <v>478</v>
      </c>
      <c r="B450" s="137" t="str">
        <f t="shared" si="29"/>
        <v>CONNECTIVE TISSUE DISORDERS WITH MCC</v>
      </c>
      <c r="C450" s="138">
        <f t="shared" si="30"/>
        <v>5.3</v>
      </c>
      <c r="D450" s="139">
        <f t="shared" si="31"/>
        <v>3.5167000000000002</v>
      </c>
      <c r="E450" s="136" t="str">
        <f t="shared" si="32"/>
        <v>M</v>
      </c>
      <c r="G450" s="45"/>
      <c r="H450" s="49">
        <v>45729</v>
      </c>
      <c r="I450"/>
    </row>
    <row r="451" spans="1:9" s="46" customFormat="1" x14ac:dyDescent="0.25">
      <c r="A451" s="136" t="s">
        <v>479</v>
      </c>
      <c r="B451" s="137" t="str">
        <f t="shared" si="29"/>
        <v>CONNECTIVE TISSUE DISORDERS WITH CC</v>
      </c>
      <c r="C451" s="138">
        <f t="shared" si="30"/>
        <v>3.5</v>
      </c>
      <c r="D451" s="139">
        <f t="shared" si="31"/>
        <v>1.0142</v>
      </c>
      <c r="E451" s="136" t="str">
        <f t="shared" si="32"/>
        <v>A</v>
      </c>
      <c r="G451" s="45"/>
      <c r="H451" s="49">
        <v>45730</v>
      </c>
      <c r="I451"/>
    </row>
    <row r="452" spans="1:9" s="46" customFormat="1" x14ac:dyDescent="0.25">
      <c r="A452" s="136" t="s">
        <v>480</v>
      </c>
      <c r="B452" s="137" t="str">
        <f t="shared" si="29"/>
        <v>CONNECTIVE TISSUE DISORDERS WITHOUT CC/MCC</v>
      </c>
      <c r="C452" s="138">
        <f t="shared" si="30"/>
        <v>2.4</v>
      </c>
      <c r="D452" s="139">
        <f t="shared" si="31"/>
        <v>0.85289999999999999</v>
      </c>
      <c r="E452" s="136" t="str">
        <f t="shared" si="32"/>
        <v>A</v>
      </c>
      <c r="G452" s="45"/>
      <c r="H452" s="49">
        <v>45731</v>
      </c>
      <c r="I452"/>
    </row>
    <row r="453" spans="1:9" s="46" customFormat="1" x14ac:dyDescent="0.25">
      <c r="A453" s="136" t="s">
        <v>481</v>
      </c>
      <c r="B453" s="137" t="str">
        <f t="shared" si="29"/>
        <v>SEPTIC ARTHRITIS WITH MCC</v>
      </c>
      <c r="C453" s="138">
        <f t="shared" si="30"/>
        <v>6</v>
      </c>
      <c r="D453" s="139">
        <f t="shared" si="31"/>
        <v>2.8704999999999998</v>
      </c>
      <c r="E453" s="136" t="str">
        <f t="shared" si="32"/>
        <v>M</v>
      </c>
      <c r="G453" s="45"/>
      <c r="H453" s="49">
        <v>45732</v>
      </c>
      <c r="I453"/>
    </row>
    <row r="454" spans="1:9" s="46" customFormat="1" x14ac:dyDescent="0.25">
      <c r="A454" s="136" t="s">
        <v>482</v>
      </c>
      <c r="B454" s="137" t="str">
        <f t="shared" si="29"/>
        <v>SEPTIC ARTHRITIS WITH CC</v>
      </c>
      <c r="C454" s="138">
        <f t="shared" si="30"/>
        <v>4.8</v>
      </c>
      <c r="D454" s="139">
        <f t="shared" si="31"/>
        <v>1.4984</v>
      </c>
      <c r="E454" s="136" t="str">
        <f t="shared" si="32"/>
        <v>AP</v>
      </c>
      <c r="G454" s="45"/>
      <c r="H454" s="49">
        <v>45733</v>
      </c>
      <c r="I454"/>
    </row>
    <row r="455" spans="1:9" s="46" customFormat="1" x14ac:dyDescent="0.25">
      <c r="A455" s="136" t="s">
        <v>483</v>
      </c>
      <c r="B455" s="137" t="str">
        <f t="shared" ref="B455:B518" si="34">VLOOKUP($A455, DRG_Tab, 2, FALSE)</f>
        <v>SEPTIC ARTHRITIS WITHOUT CC/MCC</v>
      </c>
      <c r="C455" s="138">
        <f t="shared" ref="C455:C518" si="35">ROUND(VLOOKUP($A455, DRG_Tab, 14, FALSE), 1)</f>
        <v>4.2</v>
      </c>
      <c r="D455" s="139">
        <f t="shared" ref="D455:D518" si="36">VLOOKUP($A455, DRG_Tab, 20, FALSE)</f>
        <v>1.0662</v>
      </c>
      <c r="E455" s="136" t="str">
        <f t="shared" ref="E455:E518" si="37">VLOOKUP(A455, DRG_Tab, 19, FALSE)</f>
        <v>AP</v>
      </c>
      <c r="G455" s="45"/>
      <c r="H455" s="49">
        <v>45734</v>
      </c>
      <c r="I455"/>
    </row>
    <row r="456" spans="1:9" s="46" customFormat="1" x14ac:dyDescent="0.25">
      <c r="A456" s="136" t="s">
        <v>484</v>
      </c>
      <c r="B456" s="137" t="str">
        <f t="shared" si="34"/>
        <v>MEDICAL BACK PROBLEMS WITH MCC</v>
      </c>
      <c r="C456" s="138">
        <f t="shared" si="35"/>
        <v>3.3</v>
      </c>
      <c r="D456" s="139">
        <f t="shared" si="36"/>
        <v>1.3045</v>
      </c>
      <c r="E456" s="136" t="str">
        <f t="shared" si="37"/>
        <v>A</v>
      </c>
      <c r="G456" s="45"/>
      <c r="H456" s="49">
        <v>45735</v>
      </c>
      <c r="I456"/>
    </row>
    <row r="457" spans="1:9" s="46" customFormat="1" x14ac:dyDescent="0.25">
      <c r="A457" s="136" t="s">
        <v>485</v>
      </c>
      <c r="B457" s="137" t="str">
        <f t="shared" si="34"/>
        <v>MEDICAL BACK PROBLEMS WITHOUT MCC</v>
      </c>
      <c r="C457" s="138">
        <f t="shared" si="35"/>
        <v>2.7</v>
      </c>
      <c r="D457" s="139">
        <f t="shared" si="36"/>
        <v>1.0682</v>
      </c>
      <c r="E457" s="136" t="str">
        <f t="shared" si="37"/>
        <v>A</v>
      </c>
      <c r="G457" s="45"/>
      <c r="H457" s="49">
        <v>45736</v>
      </c>
      <c r="I457"/>
    </row>
    <row r="458" spans="1:9" s="46" customFormat="1" x14ac:dyDescent="0.25">
      <c r="A458" s="136" t="s">
        <v>486</v>
      </c>
      <c r="B458" s="137" t="str">
        <f t="shared" si="34"/>
        <v>BONE DISEASES AND ARTHROPATHIES WITH MCC</v>
      </c>
      <c r="C458" s="138">
        <f t="shared" si="35"/>
        <v>3.9</v>
      </c>
      <c r="D458" s="139">
        <f t="shared" si="36"/>
        <v>1.8379000000000001</v>
      </c>
      <c r="E458" s="136" t="str">
        <f t="shared" si="37"/>
        <v>M</v>
      </c>
      <c r="G458" s="45"/>
      <c r="H458" s="49">
        <v>45737</v>
      </c>
      <c r="I458"/>
    </row>
    <row r="459" spans="1:9" s="46" customFormat="1" x14ac:dyDescent="0.25">
      <c r="A459" s="136" t="s">
        <v>487</v>
      </c>
      <c r="B459" s="137" t="str">
        <f t="shared" si="34"/>
        <v>BONE DISEASES AND ARTHROPATHIES WITHOUT MCC</v>
      </c>
      <c r="C459" s="138">
        <f t="shared" si="35"/>
        <v>2.4</v>
      </c>
      <c r="D459" s="139">
        <f t="shared" si="36"/>
        <v>1.2687999999999999</v>
      </c>
      <c r="E459" s="136" t="str">
        <f t="shared" si="37"/>
        <v>A</v>
      </c>
      <c r="G459" s="45"/>
      <c r="H459" s="49">
        <v>45738</v>
      </c>
      <c r="I459"/>
    </row>
    <row r="460" spans="1:9" s="46" customFormat="1" x14ac:dyDescent="0.25">
      <c r="A460" s="136" t="s">
        <v>488</v>
      </c>
      <c r="B460" s="137" t="str">
        <f t="shared" si="34"/>
        <v>SIGNS AND SYMPTOMS OF MUSCULOSKELETAL SYSTEM AND CONNECTIVE TISSUE WITH MCC</v>
      </c>
      <c r="C460" s="138">
        <f t="shared" si="35"/>
        <v>3.7</v>
      </c>
      <c r="D460" s="139">
        <f t="shared" si="36"/>
        <v>1.899</v>
      </c>
      <c r="E460" s="136" t="str">
        <f t="shared" si="37"/>
        <v>M</v>
      </c>
      <c r="G460" s="45"/>
      <c r="H460" s="49">
        <v>45739</v>
      </c>
      <c r="I460"/>
    </row>
    <row r="461" spans="1:9" s="46" customFormat="1" x14ac:dyDescent="0.25">
      <c r="A461" s="136" t="s">
        <v>489</v>
      </c>
      <c r="B461" s="137" t="str">
        <f t="shared" si="34"/>
        <v>SIGNS AND SYMPTOMS OF MUSCULOSKELETAL SYSTEM AND CONNECTIVE TISSUE WITHOUT MCC</v>
      </c>
      <c r="C461" s="138">
        <f t="shared" si="35"/>
        <v>2.5</v>
      </c>
      <c r="D461" s="139">
        <f t="shared" si="36"/>
        <v>1.0516000000000001</v>
      </c>
      <c r="E461" s="136" t="str">
        <f t="shared" si="37"/>
        <v>A</v>
      </c>
      <c r="G461" s="45"/>
      <c r="H461" s="49">
        <v>45740</v>
      </c>
      <c r="I461"/>
    </row>
    <row r="462" spans="1:9" s="46" customFormat="1" x14ac:dyDescent="0.25">
      <c r="A462" s="136" t="s">
        <v>490</v>
      </c>
      <c r="B462" s="137" t="str">
        <f t="shared" si="34"/>
        <v>TENDONITIS, MYOSITIS AND BURSITIS WITH MCC</v>
      </c>
      <c r="C462" s="138">
        <f t="shared" si="35"/>
        <v>3</v>
      </c>
      <c r="D462" s="139">
        <f t="shared" si="36"/>
        <v>0.85440000000000005</v>
      </c>
      <c r="E462" s="136" t="str">
        <f t="shared" si="37"/>
        <v>A</v>
      </c>
      <c r="G462" s="45"/>
      <c r="H462" s="49">
        <v>45741</v>
      </c>
      <c r="I462"/>
    </row>
    <row r="463" spans="1:9" s="46" customFormat="1" x14ac:dyDescent="0.25">
      <c r="A463" s="136" t="s">
        <v>491</v>
      </c>
      <c r="B463" s="137" t="str">
        <f t="shared" si="34"/>
        <v>TENDONITIS, MYOSITIS AND BURSITIS WITHOUT MCC</v>
      </c>
      <c r="C463" s="138">
        <f t="shared" si="35"/>
        <v>2.8</v>
      </c>
      <c r="D463" s="139">
        <f t="shared" si="36"/>
        <v>0.72529999999999994</v>
      </c>
      <c r="E463" s="136" t="str">
        <f t="shared" si="37"/>
        <v>A</v>
      </c>
      <c r="G463" s="45"/>
      <c r="H463" s="49">
        <v>45742</v>
      </c>
      <c r="I463"/>
    </row>
    <row r="464" spans="1:9" s="46" customFormat="1" x14ac:dyDescent="0.25">
      <c r="A464" s="136" t="s">
        <v>492</v>
      </c>
      <c r="B464" s="137" t="str">
        <f t="shared" si="34"/>
        <v>AFTERCARE, MUSCULOSKELETAL SYSTEM AND CONNECTIVE TISSUE WITH MCC</v>
      </c>
      <c r="C464" s="138">
        <f t="shared" si="35"/>
        <v>4.8</v>
      </c>
      <c r="D464" s="139">
        <f t="shared" si="36"/>
        <v>2.1819999999999999</v>
      </c>
      <c r="E464" s="136" t="str">
        <f t="shared" si="37"/>
        <v>A</v>
      </c>
      <c r="G464" s="45"/>
      <c r="H464" s="49">
        <v>45743</v>
      </c>
      <c r="I464"/>
    </row>
    <row r="465" spans="1:9" s="46" customFormat="1" x14ac:dyDescent="0.25">
      <c r="A465" s="136" t="s">
        <v>493</v>
      </c>
      <c r="B465" s="137" t="str">
        <f t="shared" si="34"/>
        <v>AFTERCARE, MUSCULOSKELETAL SYSTEM AND CONNECTIVE TISSUE WITH CC</v>
      </c>
      <c r="C465" s="138">
        <f t="shared" si="35"/>
        <v>4.5</v>
      </c>
      <c r="D465" s="139">
        <f t="shared" si="36"/>
        <v>1.0778000000000001</v>
      </c>
      <c r="E465" s="136" t="str">
        <f t="shared" si="37"/>
        <v>A</v>
      </c>
      <c r="G465" s="45"/>
      <c r="H465" s="49">
        <v>45744</v>
      </c>
      <c r="I465"/>
    </row>
    <row r="466" spans="1:9" s="46" customFormat="1" x14ac:dyDescent="0.25">
      <c r="A466" s="136" t="s">
        <v>494</v>
      </c>
      <c r="B466" s="137" t="str">
        <f t="shared" si="34"/>
        <v>AFTERCARE, MUSCULOSKELETAL SYSTEM AND CONNECTIVE TISSUE WITHOUT CC/MCC</v>
      </c>
      <c r="C466" s="138">
        <f t="shared" si="35"/>
        <v>3.2</v>
      </c>
      <c r="D466" s="139">
        <f t="shared" si="36"/>
        <v>0.6966</v>
      </c>
      <c r="E466" s="136" t="str">
        <f t="shared" si="37"/>
        <v>A</v>
      </c>
      <c r="G466" s="45"/>
      <c r="H466" s="49">
        <v>45745</v>
      </c>
      <c r="I466"/>
    </row>
    <row r="467" spans="1:9" s="46" customFormat="1" x14ac:dyDescent="0.25">
      <c r="A467" s="136" t="s">
        <v>495</v>
      </c>
      <c r="B467" s="137" t="str">
        <f t="shared" si="34"/>
        <v>FRACTURE, SPRAIN, STRAIN AND DISLOCATION EXCEPT FEMUR, HIP, PELVIS AND THIGH WITH MCC</v>
      </c>
      <c r="C467" s="138">
        <f t="shared" si="35"/>
        <v>4.0999999999999996</v>
      </c>
      <c r="D467" s="139">
        <f t="shared" si="36"/>
        <v>2.0568</v>
      </c>
      <c r="E467" s="136" t="str">
        <f t="shared" si="37"/>
        <v>M</v>
      </c>
      <c r="G467" s="45"/>
      <c r="H467" s="49">
        <v>45746</v>
      </c>
      <c r="I467"/>
    </row>
    <row r="468" spans="1:9" s="46" customFormat="1" x14ac:dyDescent="0.25">
      <c r="A468" s="136" t="s">
        <v>496</v>
      </c>
      <c r="B468" s="137" t="str">
        <f t="shared" si="34"/>
        <v>FRACTURE, SPRAIN, STRAIN AND DISLOCATION EXCEPT FEMUR, HIP, PELVIS AND THIGH WITHOUT MCC</v>
      </c>
      <c r="C468" s="138">
        <f t="shared" si="35"/>
        <v>2.2999999999999998</v>
      </c>
      <c r="D468" s="139">
        <f t="shared" si="36"/>
        <v>1.0246999999999999</v>
      </c>
      <c r="E468" s="136" t="str">
        <f t="shared" si="37"/>
        <v>A</v>
      </c>
      <c r="G468" s="45"/>
      <c r="H468" s="49">
        <v>45747</v>
      </c>
      <c r="I468"/>
    </row>
    <row r="469" spans="1:9" s="46" customFormat="1" x14ac:dyDescent="0.25">
      <c r="A469" s="136" t="s">
        <v>497</v>
      </c>
      <c r="B469" s="137" t="str">
        <f t="shared" si="34"/>
        <v>OTHER MUSCULOSKELETAL SYSTEM AND CONNECTIVE TISSUE DIAGNOSES WITH MCC</v>
      </c>
      <c r="C469" s="138">
        <f t="shared" si="35"/>
        <v>5.0999999999999996</v>
      </c>
      <c r="D469" s="139">
        <f t="shared" si="36"/>
        <v>1.7222999999999999</v>
      </c>
      <c r="E469" s="136" t="str">
        <f t="shared" si="37"/>
        <v>A</v>
      </c>
      <c r="G469" s="45"/>
      <c r="H469" s="49">
        <v>45748</v>
      </c>
      <c r="I469"/>
    </row>
    <row r="470" spans="1:9" s="46" customFormat="1" x14ac:dyDescent="0.25">
      <c r="A470" s="136" t="s">
        <v>498</v>
      </c>
      <c r="B470" s="137" t="str">
        <f t="shared" si="34"/>
        <v>OTHER MUSCULOSKELETAL SYSTEM AND CONNECTIVE TISSUE DIAGNOSES WITH CC</v>
      </c>
      <c r="C470" s="138">
        <f t="shared" si="35"/>
        <v>4.2</v>
      </c>
      <c r="D470" s="139">
        <f t="shared" si="36"/>
        <v>1.4054</v>
      </c>
      <c r="E470" s="136" t="str">
        <f t="shared" si="37"/>
        <v>A</v>
      </c>
      <c r="G470" s="45"/>
      <c r="H470" s="49">
        <v>45749</v>
      </c>
      <c r="I470"/>
    </row>
    <row r="471" spans="1:9" s="46" customFormat="1" x14ac:dyDescent="0.25">
      <c r="A471" s="136" t="s">
        <v>499</v>
      </c>
      <c r="B471" s="137" t="str">
        <f t="shared" si="34"/>
        <v>OTHER MUSCULOSKELETAL SYSTEM AND CONNECTIVE TISSUE DIAGNOSES WITHOUT CC/MCC</v>
      </c>
      <c r="C471" s="138">
        <f t="shared" si="35"/>
        <v>2.4</v>
      </c>
      <c r="D471" s="139">
        <f t="shared" si="36"/>
        <v>1.0849</v>
      </c>
      <c r="E471" s="136" t="str">
        <f t="shared" si="37"/>
        <v>M</v>
      </c>
      <c r="G471" s="45"/>
      <c r="H471" s="49">
        <v>45750</v>
      </c>
      <c r="I471"/>
    </row>
    <row r="472" spans="1:9" s="46" customFormat="1" x14ac:dyDescent="0.25">
      <c r="A472" s="136" t="s">
        <v>500</v>
      </c>
      <c r="B472" s="137" t="str">
        <f t="shared" si="34"/>
        <v>SKIN DEBRIDEMENT WITH MCC</v>
      </c>
      <c r="C472" s="138">
        <f t="shared" si="35"/>
        <v>6.4</v>
      </c>
      <c r="D472" s="139">
        <f t="shared" si="36"/>
        <v>2.7168000000000001</v>
      </c>
      <c r="E472" s="136" t="str">
        <f t="shared" si="37"/>
        <v>A</v>
      </c>
      <c r="G472" s="45"/>
      <c r="H472" s="49">
        <v>45751</v>
      </c>
      <c r="I472"/>
    </row>
    <row r="473" spans="1:9" s="46" customFormat="1" x14ac:dyDescent="0.25">
      <c r="A473" s="136" t="s">
        <v>501</v>
      </c>
      <c r="B473" s="137" t="str">
        <f t="shared" si="34"/>
        <v>SKIN DEBRIDEMENT WITH CC</v>
      </c>
      <c r="C473" s="138">
        <f t="shared" si="35"/>
        <v>4.4000000000000004</v>
      </c>
      <c r="D473" s="139">
        <f t="shared" si="36"/>
        <v>1.6846000000000001</v>
      </c>
      <c r="E473" s="136" t="str">
        <f t="shared" si="37"/>
        <v>A</v>
      </c>
      <c r="G473" s="45"/>
      <c r="H473" s="49">
        <v>45752</v>
      </c>
      <c r="I473"/>
    </row>
    <row r="474" spans="1:9" s="46" customFormat="1" x14ac:dyDescent="0.25">
      <c r="A474" s="136" t="s">
        <v>502</v>
      </c>
      <c r="B474" s="137" t="str">
        <f t="shared" si="34"/>
        <v>SKIN DEBRIDEMENT WITHOUT CC/MCC</v>
      </c>
      <c r="C474" s="138">
        <f t="shared" si="35"/>
        <v>2.8</v>
      </c>
      <c r="D474" s="139">
        <f t="shared" si="36"/>
        <v>1.2636000000000001</v>
      </c>
      <c r="E474" s="136" t="str">
        <f t="shared" si="37"/>
        <v>A</v>
      </c>
      <c r="G474" s="45"/>
      <c r="H474" s="49">
        <v>45753</v>
      </c>
      <c r="I474"/>
    </row>
    <row r="475" spans="1:9" s="46" customFormat="1" x14ac:dyDescent="0.25">
      <c r="A475" s="136" t="s">
        <v>503</v>
      </c>
      <c r="B475" s="137" t="str">
        <f t="shared" si="34"/>
        <v>SKIN GRAFT FOR SKIN ULCER OR CELLULITIS WITH MCC</v>
      </c>
      <c r="C475" s="138">
        <f t="shared" si="35"/>
        <v>12</v>
      </c>
      <c r="D475" s="139">
        <f t="shared" si="36"/>
        <v>9.3491999999999997</v>
      </c>
      <c r="E475" s="136" t="str">
        <f t="shared" si="37"/>
        <v>M</v>
      </c>
      <c r="G475" s="45"/>
      <c r="H475" s="49">
        <v>45754</v>
      </c>
      <c r="I475"/>
    </row>
    <row r="476" spans="1:9" s="46" customFormat="1" x14ac:dyDescent="0.25">
      <c r="A476" s="136" t="s">
        <v>504</v>
      </c>
      <c r="B476" s="137" t="str">
        <f t="shared" si="34"/>
        <v>SKIN GRAFT FOR SKIN ULCER OR CELLULITIS WITH CC</v>
      </c>
      <c r="C476" s="138">
        <f t="shared" si="35"/>
        <v>6</v>
      </c>
      <c r="D476" s="139">
        <f t="shared" si="36"/>
        <v>2.9420999999999999</v>
      </c>
      <c r="E476" s="136" t="str">
        <f t="shared" si="37"/>
        <v>A</v>
      </c>
      <c r="G476" s="45"/>
      <c r="H476" s="49">
        <v>45755</v>
      </c>
      <c r="I476"/>
    </row>
    <row r="477" spans="1:9" s="46" customFormat="1" x14ac:dyDescent="0.25">
      <c r="A477" s="136" t="s">
        <v>505</v>
      </c>
      <c r="B477" s="137" t="str">
        <f t="shared" si="34"/>
        <v>SKIN GRAFT FOR SKIN ULCER OR CELLULITIS WITHOUT CC/MCC</v>
      </c>
      <c r="C477" s="138">
        <f t="shared" si="35"/>
        <v>4.0999999999999996</v>
      </c>
      <c r="D477" s="139">
        <f t="shared" si="36"/>
        <v>2.7643</v>
      </c>
      <c r="E477" s="136" t="str">
        <f t="shared" si="37"/>
        <v>M</v>
      </c>
      <c r="G477" s="45"/>
      <c r="H477" s="49">
        <v>45756</v>
      </c>
      <c r="I477"/>
    </row>
    <row r="478" spans="1:9" s="46" customFormat="1" x14ac:dyDescent="0.25">
      <c r="A478" s="136" t="s">
        <v>506</v>
      </c>
      <c r="B478" s="137" t="str">
        <f t="shared" si="34"/>
        <v>SKIN GRAFT EXCEPT FOR SKIN ULCER OR CELLULITIS WITH MCC</v>
      </c>
      <c r="C478" s="138">
        <f t="shared" si="35"/>
        <v>8.3000000000000007</v>
      </c>
      <c r="D478" s="139">
        <f t="shared" si="36"/>
        <v>7.3238000000000003</v>
      </c>
      <c r="E478" s="136" t="str">
        <f t="shared" si="37"/>
        <v>M</v>
      </c>
      <c r="G478" s="45"/>
      <c r="H478" s="49">
        <v>45757</v>
      </c>
      <c r="I478"/>
    </row>
    <row r="479" spans="1:9" s="46" customFormat="1" x14ac:dyDescent="0.25">
      <c r="A479" s="136" t="s">
        <v>507</v>
      </c>
      <c r="B479" s="137" t="str">
        <f t="shared" si="34"/>
        <v>SKIN GRAFT EXCEPT FOR SKIN ULCER OR CELLULITIS WITH CC</v>
      </c>
      <c r="C479" s="138">
        <f t="shared" si="35"/>
        <v>4.4000000000000004</v>
      </c>
      <c r="D479" s="139">
        <f t="shared" si="36"/>
        <v>4.1546000000000003</v>
      </c>
      <c r="E479" s="136" t="str">
        <f t="shared" si="37"/>
        <v>M</v>
      </c>
      <c r="G479" s="45"/>
      <c r="H479" s="49">
        <v>45758</v>
      </c>
      <c r="I479"/>
    </row>
    <row r="480" spans="1:9" s="46" customFormat="1" x14ac:dyDescent="0.25">
      <c r="A480" s="136" t="s">
        <v>508</v>
      </c>
      <c r="B480" s="137" t="str">
        <f t="shared" si="34"/>
        <v>SKIN GRAFT EXCEPT FOR SKIN ULCER OR CELLULITIS WITHOUT CC/MCC</v>
      </c>
      <c r="C480" s="138">
        <f t="shared" si="35"/>
        <v>2.2000000000000002</v>
      </c>
      <c r="D480" s="139">
        <f t="shared" si="36"/>
        <v>2.4563999999999999</v>
      </c>
      <c r="E480" s="136" t="str">
        <f t="shared" si="37"/>
        <v>M</v>
      </c>
      <c r="G480" s="45"/>
      <c r="H480" s="49">
        <v>45759</v>
      </c>
      <c r="I480"/>
    </row>
    <row r="481" spans="1:9" s="46" customFormat="1" x14ac:dyDescent="0.25">
      <c r="A481" s="136" t="s">
        <v>509</v>
      </c>
      <c r="B481" s="137" t="str">
        <f t="shared" si="34"/>
        <v>OTHER SKIN, SUBCUTANEOUS TISSUE AND BREAST PROCEDURES WITH MCC</v>
      </c>
      <c r="C481" s="138">
        <f t="shared" si="35"/>
        <v>5.9</v>
      </c>
      <c r="D481" s="139">
        <f t="shared" si="36"/>
        <v>3.3105000000000002</v>
      </c>
      <c r="E481" s="136" t="str">
        <f t="shared" si="37"/>
        <v>A</v>
      </c>
      <c r="G481" s="45"/>
      <c r="H481" s="49">
        <v>45760</v>
      </c>
      <c r="I481"/>
    </row>
    <row r="482" spans="1:9" s="46" customFormat="1" x14ac:dyDescent="0.25">
      <c r="A482" s="136" t="s">
        <v>510</v>
      </c>
      <c r="B482" s="137" t="str">
        <f t="shared" si="34"/>
        <v>OTHER SKIN, SUBCUTANEOUS TISSUE AND BREAST PROCEDURES WITH CC</v>
      </c>
      <c r="C482" s="138">
        <f t="shared" si="35"/>
        <v>3.6</v>
      </c>
      <c r="D482" s="139">
        <f t="shared" si="36"/>
        <v>1.8351999999999999</v>
      </c>
      <c r="E482" s="136" t="str">
        <f t="shared" si="37"/>
        <v>A</v>
      </c>
      <c r="G482" s="45"/>
      <c r="H482" s="49">
        <v>45761</v>
      </c>
      <c r="I482"/>
    </row>
    <row r="483" spans="1:9" s="46" customFormat="1" x14ac:dyDescent="0.25">
      <c r="A483" s="136" t="s">
        <v>511</v>
      </c>
      <c r="B483" s="137" t="str">
        <f t="shared" si="34"/>
        <v>OTHER SKIN, SUBCUTANEOUS TISSUE AND BREAST PROCEDURES WITHOUT CC/MCC</v>
      </c>
      <c r="C483" s="138">
        <f t="shared" si="35"/>
        <v>1.9</v>
      </c>
      <c r="D483" s="139">
        <f t="shared" si="36"/>
        <v>1.7153</v>
      </c>
      <c r="E483" s="136" t="str">
        <f t="shared" si="37"/>
        <v>A</v>
      </c>
      <c r="G483" s="45"/>
      <c r="H483" s="49">
        <v>45762</v>
      </c>
      <c r="I483"/>
    </row>
    <row r="484" spans="1:9" s="46" customFormat="1" x14ac:dyDescent="0.25">
      <c r="A484" s="136" t="s">
        <v>512</v>
      </c>
      <c r="B484" s="137" t="str">
        <f t="shared" si="34"/>
        <v>MASTECTOMY FOR MALIGNANCY WITH CC/MCC</v>
      </c>
      <c r="C484" s="138">
        <f t="shared" si="35"/>
        <v>2.1</v>
      </c>
      <c r="D484" s="139">
        <f t="shared" si="36"/>
        <v>3.2153</v>
      </c>
      <c r="E484" s="136" t="str">
        <f t="shared" si="37"/>
        <v>MP</v>
      </c>
      <c r="G484" s="45"/>
      <c r="H484" s="49">
        <v>45763</v>
      </c>
      <c r="I484"/>
    </row>
    <row r="485" spans="1:9" s="46" customFormat="1" x14ac:dyDescent="0.25">
      <c r="A485" s="136" t="s">
        <v>513</v>
      </c>
      <c r="B485" s="137" t="str">
        <f t="shared" si="34"/>
        <v>MASTECTOMY FOR MALIGNANCY WITHOUT CC/MCC</v>
      </c>
      <c r="C485" s="138">
        <f t="shared" si="35"/>
        <v>2.1</v>
      </c>
      <c r="D485" s="139">
        <f t="shared" si="36"/>
        <v>1.9911000000000001</v>
      </c>
      <c r="E485" s="136" t="str">
        <f t="shared" si="37"/>
        <v>MP</v>
      </c>
      <c r="G485" s="45"/>
      <c r="H485" s="49">
        <v>45764</v>
      </c>
      <c r="I485"/>
    </row>
    <row r="486" spans="1:9" s="46" customFormat="1" x14ac:dyDescent="0.25">
      <c r="A486" s="136" t="s">
        <v>514</v>
      </c>
      <c r="B486" s="137" t="str">
        <f t="shared" si="34"/>
        <v>BREAST BIOPSY, LOCAL EXCISION AND OTHER BREAST PROCEDURES WITH CC/MCC</v>
      </c>
      <c r="C486" s="138">
        <f t="shared" si="35"/>
        <v>4.4000000000000004</v>
      </c>
      <c r="D486" s="139">
        <f t="shared" si="36"/>
        <v>4.3834999999999997</v>
      </c>
      <c r="E486" s="136" t="str">
        <f t="shared" si="37"/>
        <v>AP</v>
      </c>
      <c r="G486" s="45"/>
      <c r="H486" s="49">
        <v>45765</v>
      </c>
      <c r="I486"/>
    </row>
    <row r="487" spans="1:9" s="46" customFormat="1" x14ac:dyDescent="0.25">
      <c r="A487" s="136" t="s">
        <v>515</v>
      </c>
      <c r="B487" s="137" t="str">
        <f t="shared" si="34"/>
        <v>BREAST BIOPSY, LOCAL EXCISION AND OTHER BREAST PROCEDURES WITHOUT CC/MCC</v>
      </c>
      <c r="C487" s="138">
        <f t="shared" si="35"/>
        <v>1.9</v>
      </c>
      <c r="D487" s="139">
        <f t="shared" si="36"/>
        <v>2.7145999999999999</v>
      </c>
      <c r="E487" s="136" t="str">
        <f t="shared" si="37"/>
        <v>AP</v>
      </c>
      <c r="G487" s="45"/>
      <c r="H487" s="49">
        <v>45766</v>
      </c>
      <c r="I487"/>
    </row>
    <row r="488" spans="1:9" s="46" customFormat="1" x14ac:dyDescent="0.25">
      <c r="A488" s="136" t="s">
        <v>516</v>
      </c>
      <c r="B488" s="137" t="str">
        <f t="shared" si="34"/>
        <v>SKIN ULCERS WITH MCC</v>
      </c>
      <c r="C488" s="138">
        <f t="shared" si="35"/>
        <v>6.4</v>
      </c>
      <c r="D488" s="139">
        <f t="shared" si="36"/>
        <v>2.3734000000000002</v>
      </c>
      <c r="E488" s="136" t="str">
        <f t="shared" si="37"/>
        <v>A</v>
      </c>
      <c r="G488" s="45"/>
      <c r="H488" s="49">
        <v>45767</v>
      </c>
      <c r="I488"/>
    </row>
    <row r="489" spans="1:9" s="46" customFormat="1" x14ac:dyDescent="0.25">
      <c r="A489" s="136" t="s">
        <v>517</v>
      </c>
      <c r="B489" s="137" t="str">
        <f t="shared" si="34"/>
        <v>SKIN ULCERS WITH CC</v>
      </c>
      <c r="C489" s="138">
        <f t="shared" si="35"/>
        <v>3.9</v>
      </c>
      <c r="D489" s="139">
        <f t="shared" si="36"/>
        <v>0.97970000000000002</v>
      </c>
      <c r="E489" s="136" t="str">
        <f t="shared" si="37"/>
        <v>AP</v>
      </c>
      <c r="G489" s="45"/>
      <c r="H489" s="49">
        <v>45768</v>
      </c>
      <c r="I489"/>
    </row>
    <row r="490" spans="1:9" s="46" customFormat="1" x14ac:dyDescent="0.25">
      <c r="A490" s="136" t="s">
        <v>518</v>
      </c>
      <c r="B490" s="137" t="str">
        <f t="shared" si="34"/>
        <v>SKIN ULCERS WITHOUT CC/MCC</v>
      </c>
      <c r="C490" s="138">
        <f t="shared" si="35"/>
        <v>3.2</v>
      </c>
      <c r="D490" s="139">
        <f t="shared" si="36"/>
        <v>0.69720000000000004</v>
      </c>
      <c r="E490" s="136" t="str">
        <f t="shared" si="37"/>
        <v>MP</v>
      </c>
      <c r="G490" s="45"/>
      <c r="H490" s="49">
        <v>45769</v>
      </c>
      <c r="I490"/>
    </row>
    <row r="491" spans="1:9" s="46" customFormat="1" x14ac:dyDescent="0.25">
      <c r="A491" s="136" t="s">
        <v>519</v>
      </c>
      <c r="B491" s="137" t="str">
        <f t="shared" si="34"/>
        <v>MAJOR SKIN DISORDERS WITH MCC</v>
      </c>
      <c r="C491" s="138">
        <f t="shared" si="35"/>
        <v>5.4</v>
      </c>
      <c r="D491" s="139">
        <f t="shared" si="36"/>
        <v>2.9763000000000002</v>
      </c>
      <c r="E491" s="136" t="str">
        <f t="shared" si="37"/>
        <v>M</v>
      </c>
      <c r="G491" s="45"/>
      <c r="H491" s="49">
        <v>45770</v>
      </c>
      <c r="I491"/>
    </row>
    <row r="492" spans="1:9" s="46" customFormat="1" x14ac:dyDescent="0.25">
      <c r="A492" s="136" t="s">
        <v>520</v>
      </c>
      <c r="B492" s="137" t="str">
        <f t="shared" si="34"/>
        <v>MAJOR SKIN DISORDERS WITHOUT MCC</v>
      </c>
      <c r="C492" s="138">
        <f t="shared" si="35"/>
        <v>2.7</v>
      </c>
      <c r="D492" s="139">
        <f t="shared" si="36"/>
        <v>0.53449999999999998</v>
      </c>
      <c r="E492" s="136" t="str">
        <f t="shared" si="37"/>
        <v>A</v>
      </c>
      <c r="G492" s="45"/>
      <c r="H492" s="49">
        <v>45771</v>
      </c>
      <c r="I492"/>
    </row>
    <row r="493" spans="1:9" s="46" customFormat="1" x14ac:dyDescent="0.25">
      <c r="A493" s="136" t="s">
        <v>521</v>
      </c>
      <c r="B493" s="137" t="str">
        <f t="shared" si="34"/>
        <v>MALIGNANT BREAST DISORDERS WITH MCC</v>
      </c>
      <c r="C493" s="138">
        <f t="shared" si="35"/>
        <v>4.8</v>
      </c>
      <c r="D493" s="139">
        <f t="shared" si="36"/>
        <v>2.5577999999999999</v>
      </c>
      <c r="E493" s="136" t="str">
        <f t="shared" si="37"/>
        <v>M</v>
      </c>
      <c r="G493" s="45"/>
      <c r="H493" s="49">
        <v>45772</v>
      </c>
      <c r="I493"/>
    </row>
    <row r="494" spans="1:9" s="46" customFormat="1" x14ac:dyDescent="0.25">
      <c r="A494" s="136" t="s">
        <v>522</v>
      </c>
      <c r="B494" s="137" t="str">
        <f t="shared" si="34"/>
        <v>MALIGNANT BREAST DISORDERS WITH CC</v>
      </c>
      <c r="C494" s="138">
        <f t="shared" si="35"/>
        <v>3.3</v>
      </c>
      <c r="D494" s="139">
        <f t="shared" si="36"/>
        <v>1.6120000000000001</v>
      </c>
      <c r="E494" s="136" t="str">
        <f t="shared" si="37"/>
        <v>M</v>
      </c>
      <c r="G494" s="45"/>
      <c r="H494" s="49">
        <v>45773</v>
      </c>
      <c r="I494"/>
    </row>
    <row r="495" spans="1:9" s="46" customFormat="1" x14ac:dyDescent="0.25">
      <c r="A495" s="136" t="s">
        <v>523</v>
      </c>
      <c r="B495" s="137" t="str">
        <f t="shared" si="34"/>
        <v>MALIGNANT BREAST DISORDERS WITHOUT CC/MCC</v>
      </c>
      <c r="C495" s="138">
        <f t="shared" si="35"/>
        <v>1.8</v>
      </c>
      <c r="D495" s="139">
        <f t="shared" si="36"/>
        <v>1.0188999999999999</v>
      </c>
      <c r="E495" s="136" t="str">
        <f t="shared" si="37"/>
        <v>M</v>
      </c>
      <c r="G495" s="45"/>
      <c r="H495" s="49">
        <v>45774</v>
      </c>
      <c r="I495"/>
    </row>
    <row r="496" spans="1:9" s="46" customFormat="1" x14ac:dyDescent="0.25">
      <c r="A496" s="136" t="s">
        <v>524</v>
      </c>
      <c r="B496" s="137" t="str">
        <f t="shared" si="34"/>
        <v>NON-MALIGNANT BREAST DISORDERS WITH CC/MCC</v>
      </c>
      <c r="C496" s="138">
        <f t="shared" si="35"/>
        <v>3.1</v>
      </c>
      <c r="D496" s="139">
        <f t="shared" si="36"/>
        <v>1.4670000000000001</v>
      </c>
      <c r="E496" s="136" t="str">
        <f t="shared" si="37"/>
        <v>M</v>
      </c>
      <c r="G496" s="45"/>
      <c r="H496" s="49">
        <v>45775</v>
      </c>
      <c r="I496"/>
    </row>
    <row r="497" spans="1:9" s="46" customFormat="1" x14ac:dyDescent="0.25">
      <c r="A497" s="136" t="s">
        <v>525</v>
      </c>
      <c r="B497" s="137" t="str">
        <f t="shared" si="34"/>
        <v>NON-MALIGNANT BREAST DISORDERS WITHOUT CC/MCC</v>
      </c>
      <c r="C497" s="138">
        <f t="shared" si="35"/>
        <v>2.2000000000000002</v>
      </c>
      <c r="D497" s="139">
        <f t="shared" si="36"/>
        <v>0.54069999999999996</v>
      </c>
      <c r="E497" s="136" t="str">
        <f t="shared" si="37"/>
        <v>A</v>
      </c>
      <c r="G497" s="45"/>
      <c r="H497" s="49">
        <v>45776</v>
      </c>
      <c r="I497"/>
    </row>
    <row r="498" spans="1:9" s="46" customFormat="1" x14ac:dyDescent="0.25">
      <c r="A498" s="136" t="s">
        <v>526</v>
      </c>
      <c r="B498" s="137" t="str">
        <f t="shared" si="34"/>
        <v>CELLULITIS WITH MCC</v>
      </c>
      <c r="C498" s="138">
        <f t="shared" si="35"/>
        <v>4.4000000000000004</v>
      </c>
      <c r="D498" s="139">
        <f t="shared" si="36"/>
        <v>1.3069</v>
      </c>
      <c r="E498" s="136" t="str">
        <f t="shared" si="37"/>
        <v>A</v>
      </c>
      <c r="G498" s="45"/>
      <c r="H498" s="49">
        <v>45777</v>
      </c>
      <c r="I498"/>
    </row>
    <row r="499" spans="1:9" s="46" customFormat="1" x14ac:dyDescent="0.25">
      <c r="A499" s="136" t="s">
        <v>527</v>
      </c>
      <c r="B499" s="137" t="str">
        <f t="shared" si="34"/>
        <v>CELLULITIS WITHOUT MCC</v>
      </c>
      <c r="C499" s="138">
        <f t="shared" si="35"/>
        <v>2.9</v>
      </c>
      <c r="D499" s="139">
        <f t="shared" si="36"/>
        <v>0.85189999999999999</v>
      </c>
      <c r="E499" s="136" t="str">
        <f t="shared" si="37"/>
        <v>A</v>
      </c>
      <c r="G499" s="45"/>
      <c r="H499" s="49">
        <v>45778</v>
      </c>
      <c r="I499"/>
    </row>
    <row r="500" spans="1:9" s="46" customFormat="1" x14ac:dyDescent="0.25">
      <c r="A500" s="136" t="s">
        <v>528</v>
      </c>
      <c r="B500" s="137" t="str">
        <f t="shared" si="34"/>
        <v>TRAUMA TO THE SKIN, SUBCUTANEOUS TISSUE AND BREAST WITH MCC</v>
      </c>
      <c r="C500" s="138">
        <f t="shared" si="35"/>
        <v>2.6</v>
      </c>
      <c r="D500" s="139">
        <f t="shared" si="36"/>
        <v>1.0697000000000001</v>
      </c>
      <c r="E500" s="136" t="str">
        <f t="shared" si="37"/>
        <v>A</v>
      </c>
      <c r="G500" s="45"/>
      <c r="H500" s="49">
        <v>45779</v>
      </c>
      <c r="I500"/>
    </row>
    <row r="501" spans="1:9" s="46" customFormat="1" x14ac:dyDescent="0.25">
      <c r="A501" s="136" t="s">
        <v>529</v>
      </c>
      <c r="B501" s="137" t="str">
        <f t="shared" si="34"/>
        <v>TRAUMA TO THE SKIN, SUBCUTANEOUS TISSUE AND BREAST WITHOUT MCC</v>
      </c>
      <c r="C501" s="138">
        <f t="shared" si="35"/>
        <v>2.2000000000000002</v>
      </c>
      <c r="D501" s="139">
        <f t="shared" si="36"/>
        <v>0.91300000000000003</v>
      </c>
      <c r="E501" s="136" t="str">
        <f t="shared" si="37"/>
        <v>A</v>
      </c>
      <c r="G501" s="45"/>
      <c r="H501" s="49">
        <v>45780</v>
      </c>
      <c r="I501"/>
    </row>
    <row r="502" spans="1:9" s="46" customFormat="1" x14ac:dyDescent="0.25">
      <c r="A502" s="136" t="s">
        <v>530</v>
      </c>
      <c r="B502" s="137" t="str">
        <f t="shared" si="34"/>
        <v>MINOR SKIN DISORDERS WITH MCC</v>
      </c>
      <c r="C502" s="138">
        <f t="shared" si="35"/>
        <v>4.4000000000000004</v>
      </c>
      <c r="D502" s="139">
        <f t="shared" si="36"/>
        <v>2.3129</v>
      </c>
      <c r="E502" s="136" t="str">
        <f t="shared" si="37"/>
        <v>M</v>
      </c>
      <c r="G502" s="45"/>
      <c r="H502" s="49">
        <v>45781</v>
      </c>
      <c r="I502"/>
    </row>
    <row r="503" spans="1:9" s="46" customFormat="1" x14ac:dyDescent="0.25">
      <c r="A503" s="136" t="s">
        <v>531</v>
      </c>
      <c r="B503" s="137" t="str">
        <f t="shared" si="34"/>
        <v>MINOR SKIN DISORDERS WITHOUT MCC</v>
      </c>
      <c r="C503" s="138">
        <f t="shared" si="35"/>
        <v>2.2999999999999998</v>
      </c>
      <c r="D503" s="139">
        <f t="shared" si="36"/>
        <v>0.72950000000000004</v>
      </c>
      <c r="E503" s="136" t="str">
        <f t="shared" si="37"/>
        <v>A</v>
      </c>
      <c r="G503" s="45"/>
      <c r="H503" s="49">
        <v>45782</v>
      </c>
      <c r="I503"/>
    </row>
    <row r="504" spans="1:9" s="46" customFormat="1" x14ac:dyDescent="0.25">
      <c r="A504" s="136" t="s">
        <v>532</v>
      </c>
      <c r="B504" s="137" t="str">
        <f t="shared" si="34"/>
        <v>ADRENAL AND PITUITARY PROCEDURES WITH CC/MCC</v>
      </c>
      <c r="C504" s="138">
        <f t="shared" si="35"/>
        <v>3.7</v>
      </c>
      <c r="D504" s="139">
        <f t="shared" si="36"/>
        <v>4.2683</v>
      </c>
      <c r="E504" s="136" t="str">
        <f t="shared" si="37"/>
        <v>A</v>
      </c>
      <c r="G504" s="45"/>
      <c r="H504" s="49">
        <v>45783</v>
      </c>
      <c r="I504"/>
    </row>
    <row r="505" spans="1:9" s="46" customFormat="1" x14ac:dyDescent="0.25">
      <c r="A505" s="136" t="s">
        <v>533</v>
      </c>
      <c r="B505" s="137" t="str">
        <f t="shared" si="34"/>
        <v>ADRENAL AND PITUITARY PROCEDURES WITHOUT CC/MCC</v>
      </c>
      <c r="C505" s="138">
        <f t="shared" si="35"/>
        <v>1.3</v>
      </c>
      <c r="D505" s="139">
        <f t="shared" si="36"/>
        <v>2.0024000000000002</v>
      </c>
      <c r="E505" s="136" t="str">
        <f t="shared" si="37"/>
        <v>M</v>
      </c>
      <c r="G505" s="45"/>
      <c r="H505" s="49">
        <v>45784</v>
      </c>
      <c r="I505"/>
    </row>
    <row r="506" spans="1:9" s="46" customFormat="1" x14ac:dyDescent="0.25">
      <c r="A506" s="136" t="s">
        <v>534</v>
      </c>
      <c r="B506" s="137" t="str">
        <f t="shared" si="34"/>
        <v>AMPUTATION OF LOWER LIMB FOR ENDOCRINE, NUTRITIONAL AND METABOLIC DISORDERS WITH MCC OR INSERTION OF ANTIBIOTIC-ELUTING BONE</v>
      </c>
      <c r="C506" s="138">
        <f t="shared" si="35"/>
        <v>7.4</v>
      </c>
      <c r="D506" s="139">
        <f t="shared" si="36"/>
        <v>3.2738</v>
      </c>
      <c r="E506" s="136" t="str">
        <f t="shared" si="37"/>
        <v>A</v>
      </c>
      <c r="G506" s="45"/>
      <c r="H506" s="49">
        <v>45785</v>
      </c>
      <c r="I506"/>
    </row>
    <row r="507" spans="1:9" s="46" customFormat="1" x14ac:dyDescent="0.25">
      <c r="A507" s="136" t="s">
        <v>535</v>
      </c>
      <c r="B507" s="137" t="str">
        <f t="shared" si="34"/>
        <v>AMPUTATION OF LOWER LIMB FOR ENDOCRINE, NUTRITIONAL AND METABOLIC DISORDERS WITH CC</v>
      </c>
      <c r="C507" s="138">
        <f t="shared" si="35"/>
        <v>6.2</v>
      </c>
      <c r="D507" s="139">
        <f t="shared" si="36"/>
        <v>2.0703</v>
      </c>
      <c r="E507" s="136" t="str">
        <f t="shared" si="37"/>
        <v>A</v>
      </c>
      <c r="G507" s="45"/>
      <c r="H507" s="49">
        <v>45786</v>
      </c>
      <c r="I507"/>
    </row>
    <row r="508" spans="1:9" s="46" customFormat="1" x14ac:dyDescent="0.25">
      <c r="A508" s="136" t="s">
        <v>536</v>
      </c>
      <c r="B508" s="137" t="str">
        <f t="shared" si="34"/>
        <v>AMPUTATION OF LOWER LIMB FOR ENDOCRINE, NUTRITIONAL AND METABOLIC DISORDERS WITHOUT CC/MCC</v>
      </c>
      <c r="C508" s="138">
        <f t="shared" si="35"/>
        <v>3.7</v>
      </c>
      <c r="D508" s="139">
        <f t="shared" si="36"/>
        <v>1.3467</v>
      </c>
      <c r="E508" s="136" t="str">
        <f t="shared" si="37"/>
        <v>A</v>
      </c>
      <c r="G508" s="45"/>
      <c r="H508" s="49">
        <v>45787</v>
      </c>
      <c r="I508"/>
    </row>
    <row r="509" spans="1:9" s="46" customFormat="1" x14ac:dyDescent="0.25">
      <c r="A509" s="136" t="s">
        <v>537</v>
      </c>
      <c r="B509" s="137" t="str">
        <f t="shared" si="34"/>
        <v>O.R. PROCEDURES FOR OBESITY WITH MCC</v>
      </c>
      <c r="C509" s="138">
        <f t="shared" si="35"/>
        <v>2.8</v>
      </c>
      <c r="D509" s="139">
        <f t="shared" si="36"/>
        <v>3.8231999999999999</v>
      </c>
      <c r="E509" s="136" t="str">
        <f t="shared" si="37"/>
        <v>M</v>
      </c>
      <c r="G509" s="45"/>
      <c r="H509" s="49">
        <v>45788</v>
      </c>
      <c r="I509"/>
    </row>
    <row r="510" spans="1:9" s="46" customFormat="1" x14ac:dyDescent="0.25">
      <c r="A510" s="136" t="s">
        <v>538</v>
      </c>
      <c r="B510" s="137" t="str">
        <f t="shared" si="34"/>
        <v>O.R. PROCEDURES FOR OBESITY WITH CC</v>
      </c>
      <c r="C510" s="138">
        <f t="shared" si="35"/>
        <v>1.6</v>
      </c>
      <c r="D510" s="139">
        <f t="shared" si="36"/>
        <v>2.8784000000000001</v>
      </c>
      <c r="E510" s="136" t="str">
        <f t="shared" si="37"/>
        <v>AP</v>
      </c>
      <c r="G510" s="45"/>
      <c r="H510" s="49">
        <v>45789</v>
      </c>
      <c r="I510"/>
    </row>
    <row r="511" spans="1:9" s="46" customFormat="1" x14ac:dyDescent="0.25">
      <c r="A511" s="136" t="s">
        <v>539</v>
      </c>
      <c r="B511" s="137" t="str">
        <f t="shared" si="34"/>
        <v>O.R. PROCEDURES FOR OBESITY WITHOUT CC/MCC</v>
      </c>
      <c r="C511" s="138">
        <f t="shared" si="35"/>
        <v>1.2</v>
      </c>
      <c r="D511" s="139">
        <f t="shared" si="36"/>
        <v>2.0485000000000002</v>
      </c>
      <c r="E511" s="136" t="str">
        <f t="shared" si="37"/>
        <v>AP</v>
      </c>
      <c r="G511" s="45"/>
      <c r="H511" s="49">
        <v>45790</v>
      </c>
      <c r="I511"/>
    </row>
    <row r="512" spans="1:9" s="46" customFormat="1" x14ac:dyDescent="0.25">
      <c r="A512" s="136" t="s">
        <v>540</v>
      </c>
      <c r="B512" s="137" t="str">
        <f t="shared" si="34"/>
        <v>SKIN GRAFTS AND WOUND DEBRIDEMENT FOR ENDOCRINE, NUTRITIONAL AND METABOLIC DISORDERS WITH MCC</v>
      </c>
      <c r="C512" s="138">
        <f t="shared" si="35"/>
        <v>8.5</v>
      </c>
      <c r="D512" s="139">
        <f t="shared" si="36"/>
        <v>3.0215999999999998</v>
      </c>
      <c r="E512" s="136" t="str">
        <f t="shared" si="37"/>
        <v>A</v>
      </c>
      <c r="G512" s="45"/>
      <c r="H512" s="49">
        <v>45791</v>
      </c>
      <c r="I512"/>
    </row>
    <row r="513" spans="1:9" s="46" customFormat="1" x14ac:dyDescent="0.25">
      <c r="A513" s="136" t="s">
        <v>541</v>
      </c>
      <c r="B513" s="137" t="str">
        <f t="shared" si="34"/>
        <v>SKIN GRAFTS AND WOUND DEBRIDEMENT FOR ENDOCRINE, NUTRITIONAL AND METABOLIC DISORDERS WITH CC</v>
      </c>
      <c r="C513" s="138">
        <f t="shared" si="35"/>
        <v>6.4</v>
      </c>
      <c r="D513" s="139">
        <f t="shared" si="36"/>
        <v>2.1815000000000002</v>
      </c>
      <c r="E513" s="136" t="str">
        <f t="shared" si="37"/>
        <v>A</v>
      </c>
      <c r="G513" s="45"/>
      <c r="H513" s="49">
        <v>45792</v>
      </c>
      <c r="I513"/>
    </row>
    <row r="514" spans="1:9" s="46" customFormat="1" x14ac:dyDescent="0.25">
      <c r="A514" s="136" t="s">
        <v>542</v>
      </c>
      <c r="B514" s="137" t="str">
        <f t="shared" si="34"/>
        <v>SKIN GRAFTS AND WOUND DEBRIDEMENT FOR ENDOCRINE, NUTRITIONAL AND METABOLIC DISORDERS WITHOUT CC/MCC</v>
      </c>
      <c r="C514" s="138">
        <f t="shared" si="35"/>
        <v>2.5</v>
      </c>
      <c r="D514" s="139">
        <f t="shared" si="36"/>
        <v>1.9836</v>
      </c>
      <c r="E514" s="136" t="str">
        <f t="shared" si="37"/>
        <v>M</v>
      </c>
      <c r="G514" s="45"/>
      <c r="H514" s="49">
        <v>45793</v>
      </c>
      <c r="I514"/>
    </row>
    <row r="515" spans="1:9" s="46" customFormat="1" x14ac:dyDescent="0.25">
      <c r="A515" s="136" t="s">
        <v>543</v>
      </c>
      <c r="B515" s="137" t="str">
        <f t="shared" si="34"/>
        <v>THYROID, PARATHYROID AND THYROGLOSSAL PROCEDURES WITH MCC</v>
      </c>
      <c r="C515" s="138">
        <f t="shared" si="35"/>
        <v>4.9000000000000004</v>
      </c>
      <c r="D515" s="139">
        <f t="shared" si="36"/>
        <v>4.5650000000000004</v>
      </c>
      <c r="E515" s="136" t="str">
        <f t="shared" si="37"/>
        <v>M</v>
      </c>
      <c r="G515" s="45"/>
      <c r="H515" s="49">
        <v>45794</v>
      </c>
      <c r="I515"/>
    </row>
    <row r="516" spans="1:9" s="46" customFormat="1" x14ac:dyDescent="0.25">
      <c r="A516" s="136" t="s">
        <v>544</v>
      </c>
      <c r="B516" s="137" t="str">
        <f t="shared" si="34"/>
        <v>THYROID, PARATHYROID AND THYROGLOSSAL PROCEDURES WITH CC</v>
      </c>
      <c r="C516" s="138">
        <f t="shared" si="35"/>
        <v>2.7</v>
      </c>
      <c r="D516" s="139">
        <f t="shared" si="36"/>
        <v>3.1509</v>
      </c>
      <c r="E516" s="136" t="str">
        <f t="shared" si="37"/>
        <v>A</v>
      </c>
      <c r="G516" s="45"/>
      <c r="H516" s="49">
        <v>45795</v>
      </c>
      <c r="I516"/>
    </row>
    <row r="517" spans="1:9" s="46" customFormat="1" x14ac:dyDescent="0.25">
      <c r="A517" s="136" t="s">
        <v>545</v>
      </c>
      <c r="B517" s="137" t="str">
        <f t="shared" si="34"/>
        <v>THYROID, PARATHYROID AND THYROGLOSSAL PROCEDURES WITHOUT CC/MCC</v>
      </c>
      <c r="C517" s="138">
        <f t="shared" si="35"/>
        <v>1.2</v>
      </c>
      <c r="D517" s="139">
        <f t="shared" si="36"/>
        <v>1.4101999999999999</v>
      </c>
      <c r="E517" s="136" t="str">
        <f t="shared" si="37"/>
        <v>A</v>
      </c>
      <c r="G517" s="45"/>
      <c r="H517" s="49">
        <v>45796</v>
      </c>
      <c r="I517"/>
    </row>
    <row r="518" spans="1:9" s="46" customFormat="1" x14ac:dyDescent="0.25">
      <c r="A518" s="136" t="s">
        <v>546</v>
      </c>
      <c r="B518" s="137" t="str">
        <f t="shared" si="34"/>
        <v>OTHER ENDOCRINE, NUTRITIONAL AND METABOLIC O.R. PROCEDURES WITH MCC OR INSERTION OF ANTIBIOTIC-ELUTING BONE VOID FILLER</v>
      </c>
      <c r="C518" s="138">
        <f t="shared" si="35"/>
        <v>8.1999999999999993</v>
      </c>
      <c r="D518" s="139">
        <f t="shared" si="36"/>
        <v>4.1665999999999999</v>
      </c>
      <c r="E518" s="136" t="str">
        <f t="shared" si="37"/>
        <v>A</v>
      </c>
      <c r="G518" s="45"/>
      <c r="H518" s="49">
        <v>45797</v>
      </c>
      <c r="I518"/>
    </row>
    <row r="519" spans="1:9" s="46" customFormat="1" x14ac:dyDescent="0.25">
      <c r="A519" s="136" t="s">
        <v>547</v>
      </c>
      <c r="B519" s="137" t="str">
        <f t="shared" ref="B519:B582" si="38">VLOOKUP($A519, DRG_Tab, 2, FALSE)</f>
        <v>OTHER ENDOCRINE, NUTRITIONAL AND METABOLIC O.R. PROCEDURES WITH CC</v>
      </c>
      <c r="C519" s="138">
        <f t="shared" ref="C519:C582" si="39">ROUND(VLOOKUP($A519, DRG_Tab, 14, FALSE), 1)</f>
        <v>6.8</v>
      </c>
      <c r="D519" s="139">
        <f t="shared" ref="D519:D582" si="40">VLOOKUP($A519, DRG_Tab, 20, FALSE)</f>
        <v>2.3130999999999999</v>
      </c>
      <c r="E519" s="136" t="str">
        <f t="shared" ref="E519:E582" si="41">VLOOKUP(A519, DRG_Tab, 19, FALSE)</f>
        <v>A</v>
      </c>
      <c r="G519" s="45"/>
      <c r="H519" s="49">
        <v>45798</v>
      </c>
      <c r="I519"/>
    </row>
    <row r="520" spans="1:9" s="46" customFormat="1" x14ac:dyDescent="0.25">
      <c r="A520" s="136" t="s">
        <v>548</v>
      </c>
      <c r="B520" s="137" t="str">
        <f t="shared" si="38"/>
        <v>OTHER ENDOCRINE, NUTRITIONAL AND METABOLIC O.R. PROCEDURES WITHOUT CC/MCC</v>
      </c>
      <c r="C520" s="138">
        <f t="shared" si="39"/>
        <v>1.9</v>
      </c>
      <c r="D520" s="139">
        <f t="shared" si="40"/>
        <v>2.0177999999999998</v>
      </c>
      <c r="E520" s="136" t="str">
        <f t="shared" si="41"/>
        <v>M</v>
      </c>
      <c r="G520" s="45"/>
      <c r="H520" s="49">
        <v>45799</v>
      </c>
      <c r="I520"/>
    </row>
    <row r="521" spans="1:9" s="46" customFormat="1" x14ac:dyDescent="0.25">
      <c r="A521" s="136" t="s">
        <v>549</v>
      </c>
      <c r="B521" s="137" t="str">
        <f t="shared" si="38"/>
        <v>DIABETES WITH MCC</v>
      </c>
      <c r="C521" s="138">
        <f t="shared" si="39"/>
        <v>4</v>
      </c>
      <c r="D521" s="139">
        <f t="shared" si="40"/>
        <v>1.4373</v>
      </c>
      <c r="E521" s="136" t="str">
        <f t="shared" si="41"/>
        <v>A</v>
      </c>
      <c r="G521" s="45"/>
      <c r="H521" s="49">
        <v>45800</v>
      </c>
      <c r="I521"/>
    </row>
    <row r="522" spans="1:9" s="46" customFormat="1" x14ac:dyDescent="0.25">
      <c r="A522" s="136" t="s">
        <v>550</v>
      </c>
      <c r="B522" s="137" t="str">
        <f t="shared" si="38"/>
        <v>DIABETES WITH CC</v>
      </c>
      <c r="C522" s="138">
        <f t="shared" si="39"/>
        <v>2.7</v>
      </c>
      <c r="D522" s="139">
        <f t="shared" si="40"/>
        <v>0.83860000000000001</v>
      </c>
      <c r="E522" s="136" t="str">
        <f t="shared" si="41"/>
        <v>A</v>
      </c>
      <c r="G522" s="45"/>
      <c r="H522" s="49">
        <v>45801</v>
      </c>
      <c r="I522"/>
    </row>
    <row r="523" spans="1:9" s="46" customFormat="1" x14ac:dyDescent="0.25">
      <c r="A523" s="136" t="s">
        <v>551</v>
      </c>
      <c r="B523" s="137" t="str">
        <f t="shared" si="38"/>
        <v>DIABETES WITHOUT CC/MCC</v>
      </c>
      <c r="C523" s="138">
        <f t="shared" si="39"/>
        <v>2</v>
      </c>
      <c r="D523" s="139">
        <f t="shared" si="40"/>
        <v>0.66259999999999997</v>
      </c>
      <c r="E523" s="136" t="str">
        <f t="shared" si="41"/>
        <v>A</v>
      </c>
      <c r="G523" s="45"/>
      <c r="H523" s="49">
        <v>45802</v>
      </c>
      <c r="I523"/>
    </row>
    <row r="524" spans="1:9" s="46" customFormat="1" x14ac:dyDescent="0.25">
      <c r="A524" s="136" t="s">
        <v>552</v>
      </c>
      <c r="B524" s="137" t="str">
        <f t="shared" si="38"/>
        <v>MISCELLANEOUS DISORDERS OF NUTRITION, METABOLISM, FLUIDS AND ELECTROLYTES WITH MCC</v>
      </c>
      <c r="C524" s="138">
        <f t="shared" si="39"/>
        <v>3.9</v>
      </c>
      <c r="D524" s="139">
        <f t="shared" si="40"/>
        <v>1.3010999999999999</v>
      </c>
      <c r="E524" s="136" t="str">
        <f t="shared" si="41"/>
        <v>A</v>
      </c>
      <c r="G524" s="45"/>
      <c r="H524" s="49">
        <v>45803</v>
      </c>
      <c r="I524"/>
    </row>
    <row r="525" spans="1:9" s="46" customFormat="1" x14ac:dyDescent="0.25">
      <c r="A525" s="136" t="s">
        <v>553</v>
      </c>
      <c r="B525" s="137" t="str">
        <f t="shared" si="38"/>
        <v>MISCELLANEOUS DISORDERS OF NUTRITION, METABOLISM, FLUIDS AND ELECTROLYTES WITHOUT MCC</v>
      </c>
      <c r="C525" s="138">
        <f t="shared" si="39"/>
        <v>2.8</v>
      </c>
      <c r="D525" s="139">
        <f t="shared" si="40"/>
        <v>0.7964</v>
      </c>
      <c r="E525" s="136" t="str">
        <f t="shared" si="41"/>
        <v>A</v>
      </c>
      <c r="G525" s="45"/>
      <c r="H525" s="49">
        <v>45804</v>
      </c>
      <c r="I525"/>
    </row>
    <row r="526" spans="1:9" s="46" customFormat="1" x14ac:dyDescent="0.25">
      <c r="A526" s="136" t="s">
        <v>554</v>
      </c>
      <c r="B526" s="137" t="str">
        <f t="shared" si="38"/>
        <v>INBORN AND OTHER DISORDERS OF METABOLISM</v>
      </c>
      <c r="C526" s="138">
        <f t="shared" si="39"/>
        <v>3.1</v>
      </c>
      <c r="D526" s="139">
        <f t="shared" si="40"/>
        <v>1.8485</v>
      </c>
      <c r="E526" s="136" t="str">
        <f t="shared" si="41"/>
        <v>A</v>
      </c>
      <c r="G526" s="45"/>
      <c r="H526" s="49">
        <v>45805</v>
      </c>
      <c r="I526"/>
    </row>
    <row r="527" spans="1:9" s="46" customFormat="1" x14ac:dyDescent="0.25">
      <c r="A527" s="136" t="s">
        <v>555</v>
      </c>
      <c r="B527" s="137" t="str">
        <f t="shared" si="38"/>
        <v>ENDOCRINE DISORDERS WITH MCC</v>
      </c>
      <c r="C527" s="138">
        <f t="shared" si="39"/>
        <v>4.9000000000000004</v>
      </c>
      <c r="D527" s="139">
        <f t="shared" si="40"/>
        <v>1.6325000000000001</v>
      </c>
      <c r="E527" s="136" t="str">
        <f t="shared" si="41"/>
        <v>A</v>
      </c>
      <c r="G527" s="45"/>
      <c r="H527" s="49">
        <v>45806</v>
      </c>
      <c r="I527"/>
    </row>
    <row r="528" spans="1:9" s="46" customFormat="1" x14ac:dyDescent="0.25">
      <c r="A528" s="136" t="s">
        <v>556</v>
      </c>
      <c r="B528" s="137" t="str">
        <f t="shared" si="38"/>
        <v>ENDOCRINE DISORDERS WITH CC</v>
      </c>
      <c r="C528" s="138">
        <f t="shared" si="39"/>
        <v>3.5</v>
      </c>
      <c r="D528" s="139">
        <f t="shared" si="40"/>
        <v>1.0725</v>
      </c>
      <c r="E528" s="136" t="str">
        <f t="shared" si="41"/>
        <v>A</v>
      </c>
      <c r="G528" s="45"/>
      <c r="H528" s="49">
        <v>45807</v>
      </c>
      <c r="I528"/>
    </row>
    <row r="529" spans="1:9" s="46" customFormat="1" x14ac:dyDescent="0.25">
      <c r="A529" s="136" t="s">
        <v>557</v>
      </c>
      <c r="B529" s="137" t="str">
        <f t="shared" si="38"/>
        <v>ENDOCRINE DISORDERS WITHOUT CC/MCC</v>
      </c>
      <c r="C529" s="138">
        <f t="shared" si="39"/>
        <v>2.6</v>
      </c>
      <c r="D529" s="139">
        <f t="shared" si="40"/>
        <v>0.84560000000000002</v>
      </c>
      <c r="E529" s="136" t="str">
        <f t="shared" si="41"/>
        <v>A</v>
      </c>
      <c r="G529" s="45"/>
      <c r="H529" s="49">
        <v>45808</v>
      </c>
      <c r="I529"/>
    </row>
    <row r="530" spans="1:9" s="46" customFormat="1" x14ac:dyDescent="0.25">
      <c r="A530" s="136" t="s">
        <v>558</v>
      </c>
      <c r="B530" s="137" t="str">
        <f t="shared" si="38"/>
        <v>KIDNEY TRANSPLANT WITH HEMODIALYSIS WITH MCC</v>
      </c>
      <c r="C530" s="138">
        <f t="shared" si="39"/>
        <v>6.1</v>
      </c>
      <c r="D530" s="139">
        <f t="shared" si="40"/>
        <v>4.6920999999999999</v>
      </c>
      <c r="E530" s="136" t="str">
        <f t="shared" si="41"/>
        <v>Z</v>
      </c>
      <c r="G530" s="45"/>
      <c r="H530" s="49">
        <v>45809</v>
      </c>
      <c r="I530"/>
    </row>
    <row r="531" spans="1:9" s="46" customFormat="1" x14ac:dyDescent="0.25">
      <c r="A531" s="136" t="s">
        <v>559</v>
      </c>
      <c r="B531" s="137" t="str">
        <f t="shared" si="38"/>
        <v>KIDNEY TRANSPLANT WITH HEMODIALYSIS WITHOUT MCC</v>
      </c>
      <c r="C531" s="138">
        <f t="shared" si="39"/>
        <v>5.2</v>
      </c>
      <c r="D531" s="139">
        <f t="shared" si="40"/>
        <v>3.7679</v>
      </c>
      <c r="E531" s="136" t="str">
        <f t="shared" si="41"/>
        <v>Z</v>
      </c>
      <c r="G531" s="45"/>
      <c r="H531" s="49">
        <v>45810</v>
      </c>
      <c r="I531"/>
    </row>
    <row r="532" spans="1:9" s="46" customFormat="1" x14ac:dyDescent="0.25">
      <c r="A532" s="136" t="s">
        <v>560</v>
      </c>
      <c r="B532" s="137" t="str">
        <f t="shared" si="38"/>
        <v>KIDNEY TRANSPLANT</v>
      </c>
      <c r="C532" s="138">
        <f t="shared" si="39"/>
        <v>4.2</v>
      </c>
      <c r="D532" s="139">
        <f t="shared" si="40"/>
        <v>3.1793999999999998</v>
      </c>
      <c r="E532" s="136" t="str">
        <f t="shared" si="41"/>
        <v>Z</v>
      </c>
      <c r="G532" s="45"/>
      <c r="H532" s="49">
        <v>45811</v>
      </c>
      <c r="I532"/>
    </row>
    <row r="533" spans="1:9" s="46" customFormat="1" x14ac:dyDescent="0.25">
      <c r="A533" s="136" t="s">
        <v>561</v>
      </c>
      <c r="B533" s="137" t="str">
        <f t="shared" si="38"/>
        <v>MAJOR BLADDER PROCEDURES WITH MCC</v>
      </c>
      <c r="C533" s="138">
        <f t="shared" si="39"/>
        <v>9.4</v>
      </c>
      <c r="D533" s="139">
        <f t="shared" si="40"/>
        <v>7.6712999999999996</v>
      </c>
      <c r="E533" s="136" t="str">
        <f t="shared" si="41"/>
        <v>M</v>
      </c>
      <c r="G533" s="45"/>
      <c r="H533" s="49">
        <v>45812</v>
      </c>
      <c r="I533"/>
    </row>
    <row r="534" spans="1:9" s="46" customFormat="1" x14ac:dyDescent="0.25">
      <c r="A534" s="136" t="s">
        <v>562</v>
      </c>
      <c r="B534" s="137" t="str">
        <f t="shared" si="38"/>
        <v>MAJOR BLADDER PROCEDURES WITH CC</v>
      </c>
      <c r="C534" s="138">
        <f t="shared" si="39"/>
        <v>3.5</v>
      </c>
      <c r="D534" s="139">
        <f t="shared" si="40"/>
        <v>3.4851000000000001</v>
      </c>
      <c r="E534" s="136" t="str">
        <f t="shared" si="41"/>
        <v>A</v>
      </c>
      <c r="G534" s="45"/>
      <c r="H534" s="49">
        <v>45813</v>
      </c>
      <c r="I534"/>
    </row>
    <row r="535" spans="1:9" s="46" customFormat="1" x14ac:dyDescent="0.25">
      <c r="A535" s="136" t="s">
        <v>563</v>
      </c>
      <c r="B535" s="137" t="str">
        <f t="shared" si="38"/>
        <v>MAJOR BLADDER PROCEDURES WITHOUT CC/MCC</v>
      </c>
      <c r="C535" s="138">
        <f t="shared" si="39"/>
        <v>2.9</v>
      </c>
      <c r="D535" s="139">
        <f t="shared" si="40"/>
        <v>3.0223</v>
      </c>
      <c r="E535" s="136" t="str">
        <f t="shared" si="41"/>
        <v>M</v>
      </c>
      <c r="G535" s="45"/>
      <c r="H535" s="49">
        <v>45814</v>
      </c>
      <c r="I535"/>
    </row>
    <row r="536" spans="1:9" s="46" customFormat="1" x14ac:dyDescent="0.25">
      <c r="A536" s="136" t="s">
        <v>564</v>
      </c>
      <c r="B536" s="137" t="str">
        <f t="shared" si="38"/>
        <v>KIDNEY AND URETER PROCEDURES FOR NEOPLASM WITH MCC</v>
      </c>
      <c r="C536" s="138">
        <f t="shared" si="39"/>
        <v>4</v>
      </c>
      <c r="D536" s="139">
        <f t="shared" si="40"/>
        <v>4.2503000000000002</v>
      </c>
      <c r="E536" s="136" t="str">
        <f t="shared" si="41"/>
        <v>A</v>
      </c>
      <c r="G536" s="45"/>
      <c r="H536" s="49">
        <v>45815</v>
      </c>
      <c r="I536"/>
    </row>
    <row r="537" spans="1:9" s="46" customFormat="1" x14ac:dyDescent="0.25">
      <c r="A537" s="136" t="s">
        <v>565</v>
      </c>
      <c r="B537" s="137" t="str">
        <f t="shared" si="38"/>
        <v>KIDNEY AND URETER PROCEDURES FOR NEOPLASM WITH CC</v>
      </c>
      <c r="C537" s="138">
        <f t="shared" si="39"/>
        <v>1.9</v>
      </c>
      <c r="D537" s="139">
        <f t="shared" si="40"/>
        <v>3.0182000000000002</v>
      </c>
      <c r="E537" s="136" t="str">
        <f t="shared" si="41"/>
        <v>AO</v>
      </c>
      <c r="G537" s="45"/>
      <c r="H537" s="49">
        <v>45816</v>
      </c>
      <c r="I537"/>
    </row>
    <row r="538" spans="1:9" s="46" customFormat="1" x14ac:dyDescent="0.25">
      <c r="A538" s="136" t="s">
        <v>566</v>
      </c>
      <c r="B538" s="137" t="str">
        <f t="shared" si="38"/>
        <v>KIDNEY AND URETER PROCEDURES FOR NEOPLASM WITHOUT CC/MCC</v>
      </c>
      <c r="C538" s="138">
        <f t="shared" si="39"/>
        <v>1.7</v>
      </c>
      <c r="D538" s="139">
        <f t="shared" si="40"/>
        <v>2.1476999999999999</v>
      </c>
      <c r="E538" s="136" t="str">
        <f t="shared" si="41"/>
        <v>AO</v>
      </c>
      <c r="G538" s="45"/>
      <c r="H538" s="49">
        <v>45817</v>
      </c>
      <c r="I538"/>
    </row>
    <row r="539" spans="1:9" s="46" customFormat="1" x14ac:dyDescent="0.25">
      <c r="A539" s="136" t="s">
        <v>567</v>
      </c>
      <c r="B539" s="137" t="str">
        <f t="shared" si="38"/>
        <v>KIDNEY AND URETER PROCEDURES FOR NON-NEOPLASM WITH MCC</v>
      </c>
      <c r="C539" s="138">
        <f t="shared" si="39"/>
        <v>5.0999999999999996</v>
      </c>
      <c r="D539" s="139">
        <f t="shared" si="40"/>
        <v>2.5446</v>
      </c>
      <c r="E539" s="136" t="str">
        <f t="shared" si="41"/>
        <v>A</v>
      </c>
      <c r="G539" s="45"/>
      <c r="H539" s="49">
        <v>45818</v>
      </c>
      <c r="I539"/>
    </row>
    <row r="540" spans="1:9" s="46" customFormat="1" x14ac:dyDescent="0.25">
      <c r="A540" s="136" t="s">
        <v>568</v>
      </c>
      <c r="B540" s="137" t="str">
        <f t="shared" si="38"/>
        <v>KIDNEY AND URETER PROCEDURES FOR NON-NEOPLASM WITH CC</v>
      </c>
      <c r="C540" s="138">
        <f t="shared" si="39"/>
        <v>2.7</v>
      </c>
      <c r="D540" s="139">
        <f t="shared" si="40"/>
        <v>1.4671000000000001</v>
      </c>
      <c r="E540" s="136" t="str">
        <f t="shared" si="41"/>
        <v>A</v>
      </c>
      <c r="G540" s="45"/>
      <c r="H540" s="49">
        <v>45819</v>
      </c>
      <c r="I540"/>
    </row>
    <row r="541" spans="1:9" s="46" customFormat="1" x14ac:dyDescent="0.25">
      <c r="A541" s="136" t="s">
        <v>569</v>
      </c>
      <c r="B541" s="137" t="str">
        <f t="shared" si="38"/>
        <v>KIDNEY AND URETER PROCEDURES FOR NON-NEOPLASM WITHOUT CC/MCC</v>
      </c>
      <c r="C541" s="138">
        <f t="shared" si="39"/>
        <v>1.8</v>
      </c>
      <c r="D541" s="139">
        <f t="shared" si="40"/>
        <v>1.1875</v>
      </c>
      <c r="E541" s="136" t="str">
        <f t="shared" si="41"/>
        <v>A</v>
      </c>
      <c r="G541" s="45"/>
      <c r="H541" s="49">
        <v>45820</v>
      </c>
      <c r="I541"/>
    </row>
    <row r="542" spans="1:9" s="46" customFormat="1" x14ac:dyDescent="0.25">
      <c r="A542" s="136" t="s">
        <v>570</v>
      </c>
      <c r="B542" s="137" t="str">
        <f t="shared" si="38"/>
        <v>MINOR BLADDER PROCEDURES WITH MCC</v>
      </c>
      <c r="C542" s="138">
        <f t="shared" si="39"/>
        <v>7</v>
      </c>
      <c r="D542" s="139">
        <f t="shared" si="40"/>
        <v>4.4854000000000003</v>
      </c>
      <c r="E542" s="136" t="str">
        <f t="shared" si="41"/>
        <v>M</v>
      </c>
      <c r="G542" s="45"/>
      <c r="H542" s="49">
        <v>45821</v>
      </c>
      <c r="I542"/>
    </row>
    <row r="543" spans="1:9" s="46" customFormat="1" x14ac:dyDescent="0.25">
      <c r="A543" s="136" t="s">
        <v>571</v>
      </c>
      <c r="B543" s="137" t="str">
        <f t="shared" si="38"/>
        <v>MINOR BLADDER PROCEDURES WITH CC</v>
      </c>
      <c r="C543" s="138">
        <f t="shared" si="39"/>
        <v>3.6</v>
      </c>
      <c r="D543" s="139">
        <f t="shared" si="40"/>
        <v>2.2471000000000001</v>
      </c>
      <c r="E543" s="136" t="str">
        <f t="shared" si="41"/>
        <v>M</v>
      </c>
      <c r="G543" s="45"/>
      <c r="H543" s="49">
        <v>45822</v>
      </c>
      <c r="I543"/>
    </row>
    <row r="544" spans="1:9" s="46" customFormat="1" x14ac:dyDescent="0.25">
      <c r="A544" s="136" t="s">
        <v>572</v>
      </c>
      <c r="B544" s="137" t="str">
        <f t="shared" si="38"/>
        <v>MINOR BLADDER PROCEDURES WITHOUT CC/MCC</v>
      </c>
      <c r="C544" s="138">
        <f t="shared" si="39"/>
        <v>1.9</v>
      </c>
      <c r="D544" s="139">
        <f t="shared" si="40"/>
        <v>1.5370999999999999</v>
      </c>
      <c r="E544" s="136" t="str">
        <f t="shared" si="41"/>
        <v>M</v>
      </c>
      <c r="G544" s="45"/>
      <c r="H544" s="49">
        <v>45823</v>
      </c>
      <c r="I544"/>
    </row>
    <row r="545" spans="1:9" s="46" customFormat="1" x14ac:dyDescent="0.25">
      <c r="A545" s="136" t="s">
        <v>573</v>
      </c>
      <c r="B545" s="137" t="str">
        <f t="shared" si="38"/>
        <v>PROSTATECTOMY WITH MCC</v>
      </c>
      <c r="C545" s="138">
        <f t="shared" si="39"/>
        <v>7.7</v>
      </c>
      <c r="D545" s="139">
        <f t="shared" si="40"/>
        <v>4.7836999999999996</v>
      </c>
      <c r="E545" s="136" t="str">
        <f t="shared" si="41"/>
        <v>M</v>
      </c>
      <c r="G545" s="45"/>
      <c r="H545" s="49">
        <v>45824</v>
      </c>
      <c r="I545"/>
    </row>
    <row r="546" spans="1:9" s="46" customFormat="1" x14ac:dyDescent="0.25">
      <c r="A546" s="136" t="s">
        <v>574</v>
      </c>
      <c r="B546" s="137" t="str">
        <f t="shared" si="38"/>
        <v>PROSTATECTOMY WITH CC</v>
      </c>
      <c r="C546" s="138">
        <f t="shared" si="39"/>
        <v>3.7</v>
      </c>
      <c r="D546" s="139">
        <f t="shared" si="40"/>
        <v>2.6556999999999999</v>
      </c>
      <c r="E546" s="136" t="str">
        <f t="shared" si="41"/>
        <v>M</v>
      </c>
      <c r="G546" s="45"/>
      <c r="H546" s="49">
        <v>45825</v>
      </c>
      <c r="I546"/>
    </row>
    <row r="547" spans="1:9" s="46" customFormat="1" x14ac:dyDescent="0.25">
      <c r="A547" s="136" t="s">
        <v>575</v>
      </c>
      <c r="B547" s="137" t="str">
        <f t="shared" si="38"/>
        <v>PROSTATECTOMY WITHOUT CC/MCC</v>
      </c>
      <c r="C547" s="138">
        <f t="shared" si="39"/>
        <v>1.9</v>
      </c>
      <c r="D547" s="139">
        <f t="shared" si="40"/>
        <v>1.6633</v>
      </c>
      <c r="E547" s="136" t="str">
        <f t="shared" si="41"/>
        <v>M</v>
      </c>
      <c r="G547" s="45"/>
      <c r="H547" s="49">
        <v>45826</v>
      </c>
      <c r="I547"/>
    </row>
    <row r="548" spans="1:9" s="46" customFormat="1" x14ac:dyDescent="0.25">
      <c r="A548" s="136" t="s">
        <v>576</v>
      </c>
      <c r="B548" s="137" t="str">
        <f t="shared" si="38"/>
        <v>TRANSURETHRAL PROCEDURES WITH MCC</v>
      </c>
      <c r="C548" s="138">
        <f t="shared" si="39"/>
        <v>7</v>
      </c>
      <c r="D548" s="139">
        <f t="shared" si="40"/>
        <v>4.2252000000000001</v>
      </c>
      <c r="E548" s="136" t="str">
        <f t="shared" si="41"/>
        <v>M</v>
      </c>
      <c r="G548" s="45"/>
      <c r="H548" s="49">
        <v>45827</v>
      </c>
      <c r="I548"/>
    </row>
    <row r="549" spans="1:9" s="46" customFormat="1" x14ac:dyDescent="0.25">
      <c r="A549" s="136" t="s">
        <v>577</v>
      </c>
      <c r="B549" s="137" t="str">
        <f t="shared" si="38"/>
        <v>TRANSURETHRAL PROCEDURES WITH CC</v>
      </c>
      <c r="C549" s="138">
        <f t="shared" si="39"/>
        <v>4.5999999999999996</v>
      </c>
      <c r="D549" s="139">
        <f t="shared" si="40"/>
        <v>1.7885</v>
      </c>
      <c r="E549" s="136" t="str">
        <f t="shared" si="41"/>
        <v>A</v>
      </c>
      <c r="G549" s="45"/>
      <c r="H549" s="49">
        <v>45828</v>
      </c>
      <c r="I549"/>
    </row>
    <row r="550" spans="1:9" s="46" customFormat="1" x14ac:dyDescent="0.25">
      <c r="A550" s="136" t="s">
        <v>578</v>
      </c>
      <c r="B550" s="137" t="str">
        <f t="shared" si="38"/>
        <v>TRANSURETHRAL PROCEDURES WITHOUT CC/MCC</v>
      </c>
      <c r="C550" s="138">
        <f t="shared" si="39"/>
        <v>2.1</v>
      </c>
      <c r="D550" s="139">
        <f t="shared" si="40"/>
        <v>1.5156000000000001</v>
      </c>
      <c r="E550" s="136" t="str">
        <f t="shared" si="41"/>
        <v>M</v>
      </c>
      <c r="G550" s="45"/>
      <c r="H550" s="49">
        <v>45829</v>
      </c>
      <c r="I550"/>
    </row>
    <row r="551" spans="1:9" s="46" customFormat="1" x14ac:dyDescent="0.25">
      <c r="A551" s="136" t="s">
        <v>579</v>
      </c>
      <c r="B551" s="137" t="str">
        <f t="shared" si="38"/>
        <v>URETHRAL PROCEDURES WITH CC/MCC</v>
      </c>
      <c r="C551" s="138">
        <f t="shared" si="39"/>
        <v>4</v>
      </c>
      <c r="D551" s="139">
        <f t="shared" si="40"/>
        <v>2.8959999999999999</v>
      </c>
      <c r="E551" s="136" t="str">
        <f t="shared" si="41"/>
        <v>M</v>
      </c>
      <c r="G551" s="45"/>
      <c r="H551" s="49">
        <v>45830</v>
      </c>
      <c r="I551"/>
    </row>
    <row r="552" spans="1:9" s="46" customFormat="1" x14ac:dyDescent="0.25">
      <c r="A552" s="136" t="s">
        <v>580</v>
      </c>
      <c r="B552" s="137" t="str">
        <f t="shared" si="38"/>
        <v>URETHRAL PROCEDURES WITHOUT CC/MCC</v>
      </c>
      <c r="C552" s="138">
        <f t="shared" si="39"/>
        <v>1.5</v>
      </c>
      <c r="D552" s="139">
        <f t="shared" si="40"/>
        <v>1.4295</v>
      </c>
      <c r="E552" s="136" t="str">
        <f t="shared" si="41"/>
        <v>M</v>
      </c>
      <c r="G552" s="45"/>
      <c r="H552" s="49">
        <v>45831</v>
      </c>
      <c r="I552"/>
    </row>
    <row r="553" spans="1:9" s="46" customFormat="1" x14ac:dyDescent="0.25">
      <c r="A553" s="136" t="s">
        <v>581</v>
      </c>
      <c r="B553" s="137" t="str">
        <f t="shared" si="38"/>
        <v>OTHER KIDNEY AND URINARY TRACT PROCEDURES WITH MCC</v>
      </c>
      <c r="C553" s="138">
        <f t="shared" si="39"/>
        <v>11</v>
      </c>
      <c r="D553" s="139">
        <f t="shared" si="40"/>
        <v>4.5750000000000002</v>
      </c>
      <c r="E553" s="136" t="str">
        <f t="shared" si="41"/>
        <v>A</v>
      </c>
      <c r="G553" s="45"/>
      <c r="H553" s="49">
        <v>45832</v>
      </c>
      <c r="I553"/>
    </row>
    <row r="554" spans="1:9" s="46" customFormat="1" x14ac:dyDescent="0.25">
      <c r="A554" s="136" t="s">
        <v>582</v>
      </c>
      <c r="B554" s="137" t="str">
        <f t="shared" si="38"/>
        <v>OTHER KIDNEY AND URINARY TRACT PROCEDURES WITH CC</v>
      </c>
      <c r="C554" s="138">
        <f t="shared" si="39"/>
        <v>5.3</v>
      </c>
      <c r="D554" s="139">
        <f t="shared" si="40"/>
        <v>2.0539999999999998</v>
      </c>
      <c r="E554" s="136" t="str">
        <f t="shared" si="41"/>
        <v>AP</v>
      </c>
      <c r="G554" s="45"/>
      <c r="H554" s="49">
        <v>45833</v>
      </c>
      <c r="I554"/>
    </row>
    <row r="555" spans="1:9" s="46" customFormat="1" x14ac:dyDescent="0.25">
      <c r="A555" s="136" t="s">
        <v>583</v>
      </c>
      <c r="B555" s="137" t="str">
        <f t="shared" si="38"/>
        <v>OTHER KIDNEY AND URINARY TRACT PROCEDURES WITHOUT CC/MCC</v>
      </c>
      <c r="C555" s="138">
        <f t="shared" si="39"/>
        <v>2.8</v>
      </c>
      <c r="D555" s="139">
        <f t="shared" si="40"/>
        <v>1.4616</v>
      </c>
      <c r="E555" s="136" t="str">
        <f t="shared" si="41"/>
        <v>MP</v>
      </c>
      <c r="G555" s="45"/>
      <c r="H555" s="49">
        <v>45834</v>
      </c>
      <c r="I555"/>
    </row>
    <row r="556" spans="1:9" s="46" customFormat="1" x14ac:dyDescent="0.25">
      <c r="A556" s="136" t="s">
        <v>584</v>
      </c>
      <c r="B556" s="137" t="str">
        <f t="shared" si="38"/>
        <v>RENAL FAILURE WITH MCC</v>
      </c>
      <c r="C556" s="138">
        <f t="shared" si="39"/>
        <v>4.3</v>
      </c>
      <c r="D556" s="139">
        <f t="shared" si="40"/>
        <v>1.5580000000000001</v>
      </c>
      <c r="E556" s="136" t="str">
        <f t="shared" si="41"/>
        <v>A</v>
      </c>
      <c r="G556" s="45"/>
      <c r="H556" s="49">
        <v>45835</v>
      </c>
      <c r="I556"/>
    </row>
    <row r="557" spans="1:9" s="46" customFormat="1" x14ac:dyDescent="0.25">
      <c r="A557" s="136" t="s">
        <v>585</v>
      </c>
      <c r="B557" s="137" t="str">
        <f t="shared" si="38"/>
        <v>RENAL FAILURE WITH CC</v>
      </c>
      <c r="C557" s="138">
        <f t="shared" si="39"/>
        <v>3.1</v>
      </c>
      <c r="D557" s="139">
        <f t="shared" si="40"/>
        <v>0.96650000000000003</v>
      </c>
      <c r="E557" s="136" t="str">
        <f t="shared" si="41"/>
        <v>A</v>
      </c>
      <c r="G557" s="45"/>
      <c r="H557" s="49">
        <v>45836</v>
      </c>
      <c r="I557"/>
    </row>
    <row r="558" spans="1:9" s="46" customFormat="1" x14ac:dyDescent="0.25">
      <c r="A558" s="136" t="s">
        <v>586</v>
      </c>
      <c r="B558" s="137" t="str">
        <f t="shared" si="38"/>
        <v>RENAL FAILURE WITHOUT CC/MCC</v>
      </c>
      <c r="C558" s="138">
        <f t="shared" si="39"/>
        <v>2.4</v>
      </c>
      <c r="D558" s="139">
        <f t="shared" si="40"/>
        <v>0.79669999999999996</v>
      </c>
      <c r="E558" s="136" t="str">
        <f t="shared" si="41"/>
        <v>A</v>
      </c>
      <c r="G558" s="45"/>
      <c r="H558" s="49">
        <v>45837</v>
      </c>
      <c r="I558"/>
    </row>
    <row r="559" spans="1:9" s="46" customFormat="1" x14ac:dyDescent="0.25">
      <c r="A559" s="136" t="s">
        <v>587</v>
      </c>
      <c r="B559" s="137" t="str">
        <f t="shared" si="38"/>
        <v>KIDNEY AND URINARY TRACT NEOPLASMS WITH MCC</v>
      </c>
      <c r="C559" s="138">
        <f t="shared" si="39"/>
        <v>5.0999999999999996</v>
      </c>
      <c r="D559" s="139">
        <f t="shared" si="40"/>
        <v>2.5371000000000001</v>
      </c>
      <c r="E559" s="136" t="str">
        <f t="shared" si="41"/>
        <v>M</v>
      </c>
      <c r="G559" s="45"/>
      <c r="H559" s="49">
        <v>45838</v>
      </c>
      <c r="I559"/>
    </row>
    <row r="560" spans="1:9" s="46" customFormat="1" x14ac:dyDescent="0.25">
      <c r="A560" s="136" t="s">
        <v>588</v>
      </c>
      <c r="B560" s="137" t="str">
        <f t="shared" si="38"/>
        <v>KIDNEY AND URINARY TRACT NEOPLASMS WITH CC</v>
      </c>
      <c r="C560" s="138">
        <f t="shared" si="39"/>
        <v>3.2</v>
      </c>
      <c r="D560" s="139">
        <f t="shared" si="40"/>
        <v>1.5718000000000001</v>
      </c>
      <c r="E560" s="136" t="str">
        <f t="shared" si="41"/>
        <v>A</v>
      </c>
      <c r="G560" s="45"/>
      <c r="H560" s="49">
        <v>45839</v>
      </c>
      <c r="I560"/>
    </row>
    <row r="561" spans="1:9" s="46" customFormat="1" x14ac:dyDescent="0.25">
      <c r="A561" s="136" t="s">
        <v>589</v>
      </c>
      <c r="B561" s="137" t="str">
        <f t="shared" si="38"/>
        <v>KIDNEY AND URINARY TRACT NEOPLASMS WITHOUT CC/MCC</v>
      </c>
      <c r="C561" s="138">
        <f t="shared" si="39"/>
        <v>2.1</v>
      </c>
      <c r="D561" s="139">
        <f t="shared" si="40"/>
        <v>1.0786</v>
      </c>
      <c r="E561" s="136" t="str">
        <f t="shared" si="41"/>
        <v>M</v>
      </c>
      <c r="G561" s="45"/>
      <c r="H561" s="49">
        <v>45840</v>
      </c>
      <c r="I561"/>
    </row>
    <row r="562" spans="1:9" s="46" customFormat="1" x14ac:dyDescent="0.25">
      <c r="A562" s="136" t="s">
        <v>590</v>
      </c>
      <c r="B562" s="137" t="str">
        <f t="shared" si="38"/>
        <v>KIDNEY AND URINARY TRACT INFECTIONS WITH MCC</v>
      </c>
      <c r="C562" s="138">
        <f t="shared" si="39"/>
        <v>4.2</v>
      </c>
      <c r="D562" s="139">
        <f t="shared" si="40"/>
        <v>1.3090999999999999</v>
      </c>
      <c r="E562" s="136" t="str">
        <f t="shared" si="41"/>
        <v>A</v>
      </c>
      <c r="G562" s="45"/>
      <c r="H562" s="49">
        <v>45841</v>
      </c>
      <c r="I562"/>
    </row>
    <row r="563" spans="1:9" s="46" customFormat="1" x14ac:dyDescent="0.25">
      <c r="A563" s="136" t="s">
        <v>591</v>
      </c>
      <c r="B563" s="137" t="str">
        <f t="shared" si="38"/>
        <v>KIDNEY AND URINARY TRACT INFECTIONS WITHOUT MCC</v>
      </c>
      <c r="C563" s="138">
        <f t="shared" si="39"/>
        <v>2.7</v>
      </c>
      <c r="D563" s="139">
        <f t="shared" si="40"/>
        <v>0.77010000000000001</v>
      </c>
      <c r="E563" s="136" t="str">
        <f t="shared" si="41"/>
        <v>A</v>
      </c>
      <c r="G563" s="45"/>
      <c r="H563" s="49">
        <v>45842</v>
      </c>
      <c r="I563"/>
    </row>
    <row r="564" spans="1:9" s="46" customFormat="1" x14ac:dyDescent="0.25">
      <c r="A564" s="136" t="s">
        <v>592</v>
      </c>
      <c r="B564" s="137" t="str">
        <f t="shared" si="38"/>
        <v>URINARY STONES WITH MCC</v>
      </c>
      <c r="C564" s="138">
        <f t="shared" si="39"/>
        <v>3.6</v>
      </c>
      <c r="D564" s="139">
        <f t="shared" si="40"/>
        <v>1.9353</v>
      </c>
      <c r="E564" s="136" t="str">
        <f t="shared" si="41"/>
        <v>M</v>
      </c>
      <c r="G564" s="45"/>
      <c r="H564" s="49">
        <v>45843</v>
      </c>
      <c r="I564"/>
    </row>
    <row r="565" spans="1:9" s="46" customFormat="1" x14ac:dyDescent="0.25">
      <c r="A565" s="136" t="s">
        <v>593</v>
      </c>
      <c r="B565" s="137" t="str">
        <f t="shared" si="38"/>
        <v>URINARY STONES WITHOUT MCC</v>
      </c>
      <c r="C565" s="138">
        <f t="shared" si="39"/>
        <v>1.7</v>
      </c>
      <c r="D565" s="139">
        <f t="shared" si="40"/>
        <v>0.76680000000000004</v>
      </c>
      <c r="E565" s="136" t="str">
        <f t="shared" si="41"/>
        <v>A</v>
      </c>
      <c r="G565" s="45"/>
      <c r="H565" s="49">
        <v>45844</v>
      </c>
      <c r="I565"/>
    </row>
    <row r="566" spans="1:9" s="46" customFormat="1" x14ac:dyDescent="0.25">
      <c r="A566" s="136" t="s">
        <v>594</v>
      </c>
      <c r="B566" s="137" t="str">
        <f t="shared" si="38"/>
        <v>KIDNEY AND URINARY TRACT SIGNS AND SYMPTOMS WITH MCC</v>
      </c>
      <c r="C566" s="138">
        <f t="shared" si="39"/>
        <v>3.5</v>
      </c>
      <c r="D566" s="139">
        <f t="shared" si="40"/>
        <v>1.6383000000000001</v>
      </c>
      <c r="E566" s="136" t="str">
        <f t="shared" si="41"/>
        <v>M</v>
      </c>
      <c r="G566" s="45"/>
      <c r="H566" s="49">
        <v>45845</v>
      </c>
      <c r="I566"/>
    </row>
    <row r="567" spans="1:9" s="46" customFormat="1" x14ac:dyDescent="0.25">
      <c r="A567" s="136" t="s">
        <v>595</v>
      </c>
      <c r="B567" s="137" t="str">
        <f t="shared" si="38"/>
        <v>KIDNEY AND URINARY TRACT SIGNS AND SYMPTOMS WITHOUT MCC</v>
      </c>
      <c r="C567" s="138">
        <f t="shared" si="39"/>
        <v>2.2999999999999998</v>
      </c>
      <c r="D567" s="139">
        <f t="shared" si="40"/>
        <v>0.98240000000000005</v>
      </c>
      <c r="E567" s="136" t="str">
        <f t="shared" si="41"/>
        <v>M</v>
      </c>
      <c r="G567" s="45"/>
      <c r="H567" s="49">
        <v>45846</v>
      </c>
      <c r="I567"/>
    </row>
    <row r="568" spans="1:9" s="46" customFormat="1" x14ac:dyDescent="0.25">
      <c r="A568" s="136" t="s">
        <v>596</v>
      </c>
      <c r="B568" s="137" t="str">
        <f t="shared" si="38"/>
        <v>URETHRAL STRICTURE</v>
      </c>
      <c r="C568" s="138">
        <f t="shared" si="39"/>
        <v>2.5</v>
      </c>
      <c r="D568" s="139">
        <f t="shared" si="40"/>
        <v>1.4271</v>
      </c>
      <c r="E568" s="136" t="str">
        <f t="shared" si="41"/>
        <v>M</v>
      </c>
      <c r="G568" s="45"/>
      <c r="H568" s="49">
        <v>45847</v>
      </c>
      <c r="I568"/>
    </row>
    <row r="569" spans="1:9" s="46" customFormat="1" x14ac:dyDescent="0.25">
      <c r="A569" s="136" t="s">
        <v>597</v>
      </c>
      <c r="B569" s="137" t="str">
        <f t="shared" si="38"/>
        <v>OTHER KIDNEY AND URINARY TRACT DIAGNOSES WITH MCC</v>
      </c>
      <c r="C569" s="138">
        <f t="shared" si="39"/>
        <v>4.7</v>
      </c>
      <c r="D569" s="139">
        <f t="shared" si="40"/>
        <v>1.4358</v>
      </c>
      <c r="E569" s="136" t="str">
        <f t="shared" si="41"/>
        <v>A</v>
      </c>
      <c r="G569" s="45"/>
      <c r="H569" s="49">
        <v>45848</v>
      </c>
      <c r="I569"/>
    </row>
    <row r="570" spans="1:9" s="46" customFormat="1" x14ac:dyDescent="0.25">
      <c r="A570" s="136" t="s">
        <v>598</v>
      </c>
      <c r="B570" s="137" t="str">
        <f t="shared" si="38"/>
        <v>OTHER KIDNEY AND URINARY TRACT DIAGNOSES WITH CC</v>
      </c>
      <c r="C570" s="138">
        <f t="shared" si="39"/>
        <v>3.8</v>
      </c>
      <c r="D570" s="139">
        <f t="shared" si="40"/>
        <v>1.1055999999999999</v>
      </c>
      <c r="E570" s="136" t="str">
        <f t="shared" si="41"/>
        <v>A</v>
      </c>
      <c r="G570" s="45"/>
      <c r="H570" s="49">
        <v>45849</v>
      </c>
      <c r="I570"/>
    </row>
    <row r="571" spans="1:9" s="46" customFormat="1" x14ac:dyDescent="0.25">
      <c r="A571" s="136" t="s">
        <v>599</v>
      </c>
      <c r="B571" s="137" t="str">
        <f t="shared" si="38"/>
        <v>OTHER KIDNEY AND URINARY TRACT DIAGNOSES WITHOUT CC/MCC</v>
      </c>
      <c r="C571" s="138">
        <f t="shared" si="39"/>
        <v>1.9</v>
      </c>
      <c r="D571" s="139">
        <f t="shared" si="40"/>
        <v>0.5514</v>
      </c>
      <c r="E571" s="136" t="str">
        <f t="shared" si="41"/>
        <v>A</v>
      </c>
      <c r="G571" s="45"/>
      <c r="H571" s="49">
        <v>45850</v>
      </c>
      <c r="I571"/>
    </row>
    <row r="572" spans="1:9" s="46" customFormat="1" x14ac:dyDescent="0.25">
      <c r="A572" s="136" t="s">
        <v>600</v>
      </c>
      <c r="B572" s="137" t="str">
        <f t="shared" si="38"/>
        <v>MAJOR MALE PELVIC PROCEDURES WITH CC/MCC</v>
      </c>
      <c r="C572" s="138">
        <f t="shared" si="39"/>
        <v>2.2999999999999998</v>
      </c>
      <c r="D572" s="139">
        <f t="shared" si="40"/>
        <v>3.0105</v>
      </c>
      <c r="E572" s="136" t="str">
        <f t="shared" si="41"/>
        <v>M</v>
      </c>
      <c r="G572" s="45"/>
      <c r="H572" s="49">
        <v>45851</v>
      </c>
      <c r="I572"/>
    </row>
    <row r="573" spans="1:9" s="46" customFormat="1" x14ac:dyDescent="0.25">
      <c r="A573" s="136" t="s">
        <v>601</v>
      </c>
      <c r="B573" s="137" t="str">
        <f t="shared" si="38"/>
        <v>MAJOR MALE PELVIC PROCEDURES WITHOUT CC/MCC</v>
      </c>
      <c r="C573" s="138">
        <f t="shared" si="39"/>
        <v>1.3</v>
      </c>
      <c r="D573" s="139">
        <f t="shared" si="40"/>
        <v>2.2240000000000002</v>
      </c>
      <c r="E573" s="136" t="str">
        <f t="shared" si="41"/>
        <v>M</v>
      </c>
      <c r="G573" s="45"/>
      <c r="H573" s="49">
        <v>45852</v>
      </c>
      <c r="I573"/>
    </row>
    <row r="574" spans="1:9" s="46" customFormat="1" x14ac:dyDescent="0.25">
      <c r="A574" s="136" t="s">
        <v>602</v>
      </c>
      <c r="B574" s="137" t="str">
        <f t="shared" si="38"/>
        <v>PENIS PROCEDURES WITH CC/MCC</v>
      </c>
      <c r="C574" s="138">
        <f t="shared" si="39"/>
        <v>3.3</v>
      </c>
      <c r="D574" s="139">
        <f t="shared" si="40"/>
        <v>3.0813999999999999</v>
      </c>
      <c r="E574" s="136" t="str">
        <f t="shared" si="41"/>
        <v>M</v>
      </c>
      <c r="G574" s="45"/>
      <c r="H574" s="49">
        <v>45853</v>
      </c>
      <c r="I574"/>
    </row>
    <row r="575" spans="1:9" s="46" customFormat="1" x14ac:dyDescent="0.25">
      <c r="A575" s="136" t="s">
        <v>603</v>
      </c>
      <c r="B575" s="137" t="str">
        <f t="shared" si="38"/>
        <v>PENIS PROCEDURES WITHOUT CC/MCC</v>
      </c>
      <c r="C575" s="138">
        <f t="shared" si="39"/>
        <v>1.5</v>
      </c>
      <c r="D575" s="139">
        <f t="shared" si="40"/>
        <v>2.2336999999999998</v>
      </c>
      <c r="E575" s="136" t="str">
        <f t="shared" si="41"/>
        <v>M</v>
      </c>
      <c r="G575" s="45"/>
      <c r="H575" s="49">
        <v>45854</v>
      </c>
      <c r="I575"/>
    </row>
    <row r="576" spans="1:9" s="46" customFormat="1" x14ac:dyDescent="0.25">
      <c r="A576" s="136" t="s">
        <v>604</v>
      </c>
      <c r="B576" s="137" t="str">
        <f t="shared" si="38"/>
        <v>TESTES PROCEDURES WITH CC/MCC</v>
      </c>
      <c r="C576" s="138">
        <f t="shared" si="39"/>
        <v>4.5</v>
      </c>
      <c r="D576" s="139">
        <f t="shared" si="40"/>
        <v>2.8738999999999999</v>
      </c>
      <c r="E576" s="136" t="str">
        <f t="shared" si="41"/>
        <v>M</v>
      </c>
      <c r="G576" s="45"/>
      <c r="H576" s="49">
        <v>45855</v>
      </c>
      <c r="I576"/>
    </row>
    <row r="577" spans="1:9" s="46" customFormat="1" x14ac:dyDescent="0.25">
      <c r="A577" s="136" t="s">
        <v>605</v>
      </c>
      <c r="B577" s="137" t="str">
        <f t="shared" si="38"/>
        <v>TESTES PROCEDURES WITHOUT CC/MCC</v>
      </c>
      <c r="C577" s="138">
        <f t="shared" si="39"/>
        <v>2.5</v>
      </c>
      <c r="D577" s="139">
        <f t="shared" si="40"/>
        <v>1.5902000000000001</v>
      </c>
      <c r="E577" s="136" t="str">
        <f t="shared" si="41"/>
        <v>M</v>
      </c>
      <c r="G577" s="45"/>
      <c r="H577" s="49">
        <v>45856</v>
      </c>
      <c r="I577"/>
    </row>
    <row r="578" spans="1:9" s="46" customFormat="1" x14ac:dyDescent="0.25">
      <c r="A578" s="136" t="s">
        <v>606</v>
      </c>
      <c r="B578" s="137" t="str">
        <f t="shared" si="38"/>
        <v>TRANSURETHRAL PROSTATECTOMY WITH CC/MCC</v>
      </c>
      <c r="C578" s="138">
        <f t="shared" si="39"/>
        <v>2.2999999999999998</v>
      </c>
      <c r="D578" s="139">
        <f t="shared" si="40"/>
        <v>2.2772000000000001</v>
      </c>
      <c r="E578" s="136" t="str">
        <f t="shared" si="41"/>
        <v>M</v>
      </c>
      <c r="G578" s="45"/>
      <c r="H578" s="49">
        <v>45857</v>
      </c>
      <c r="I578"/>
    </row>
    <row r="579" spans="1:9" s="46" customFormat="1" x14ac:dyDescent="0.25">
      <c r="A579" s="136" t="s">
        <v>607</v>
      </c>
      <c r="B579" s="137" t="str">
        <f t="shared" si="38"/>
        <v>TRANSURETHRAL PROSTATECTOMY WITHOUT CC/MCC</v>
      </c>
      <c r="C579" s="138">
        <f t="shared" si="39"/>
        <v>1.5</v>
      </c>
      <c r="D579" s="139">
        <f t="shared" si="40"/>
        <v>1.7017</v>
      </c>
      <c r="E579" s="136" t="str">
        <f t="shared" si="41"/>
        <v>M</v>
      </c>
      <c r="G579" s="45"/>
      <c r="H579" s="49">
        <v>45858</v>
      </c>
      <c r="I579"/>
    </row>
    <row r="580" spans="1:9" s="46" customFormat="1" x14ac:dyDescent="0.25">
      <c r="A580" s="136" t="s">
        <v>608</v>
      </c>
      <c r="B580" s="137" t="str">
        <f t="shared" si="38"/>
        <v>MALE REPRODUCTIVE SYSTEM AND OTHER O.R. PROCEDURES FOR MALIGNANCY WITH CC/MCC</v>
      </c>
      <c r="C580" s="138">
        <f t="shared" si="39"/>
        <v>5.3</v>
      </c>
      <c r="D580" s="139">
        <f t="shared" si="40"/>
        <v>4.3704999999999998</v>
      </c>
      <c r="E580" s="136" t="str">
        <f t="shared" si="41"/>
        <v>A</v>
      </c>
      <c r="G580" s="45"/>
      <c r="H580" s="49">
        <v>45859</v>
      </c>
      <c r="I580"/>
    </row>
    <row r="581" spans="1:9" s="46" customFormat="1" x14ac:dyDescent="0.25">
      <c r="A581" s="136" t="s">
        <v>609</v>
      </c>
      <c r="B581" s="137" t="str">
        <f t="shared" si="38"/>
        <v>MALE REPRODUCTIVE SYSTEM AND OTHER O.R. PROCEDURES FOR MALIGNANCY WITHOUT CC/MCC</v>
      </c>
      <c r="C581" s="138">
        <f t="shared" si="39"/>
        <v>1.3</v>
      </c>
      <c r="D581" s="139">
        <f t="shared" si="40"/>
        <v>2.1497000000000002</v>
      </c>
      <c r="E581" s="136" t="str">
        <f t="shared" si="41"/>
        <v>M</v>
      </c>
      <c r="G581" s="45"/>
      <c r="H581" s="49">
        <v>45860</v>
      </c>
      <c r="I581"/>
    </row>
    <row r="582" spans="1:9" s="46" customFormat="1" x14ac:dyDescent="0.25">
      <c r="A582" s="136" t="s">
        <v>610</v>
      </c>
      <c r="B582" s="137" t="str">
        <f t="shared" si="38"/>
        <v>OTHER MALE REPRODUCTIVE SYSTEM O.R. PROCEDURES WITH CC/MCC</v>
      </c>
      <c r="C582" s="138">
        <f t="shared" si="39"/>
        <v>4.4000000000000004</v>
      </c>
      <c r="D582" s="139">
        <f t="shared" si="40"/>
        <v>2.1818</v>
      </c>
      <c r="E582" s="136" t="str">
        <f t="shared" si="41"/>
        <v>AP</v>
      </c>
      <c r="G582" s="45"/>
      <c r="H582" s="49">
        <v>45861</v>
      </c>
      <c r="I582"/>
    </row>
    <row r="583" spans="1:9" s="46" customFormat="1" x14ac:dyDescent="0.25">
      <c r="A583" s="136" t="s">
        <v>611</v>
      </c>
      <c r="B583" s="137" t="str">
        <f t="shared" ref="B583:B643" si="42">VLOOKUP($A583, DRG_Tab, 2, FALSE)</f>
        <v>OTHER MALE REPRODUCTIVE SYSTEM O.R. PROCEDURES WITHOUT CC/MCC</v>
      </c>
      <c r="C583" s="138">
        <f t="shared" ref="C583:C643" si="43">ROUND(VLOOKUP($A583, DRG_Tab, 14, FALSE), 1)</f>
        <v>2</v>
      </c>
      <c r="D583" s="139">
        <f t="shared" ref="D583:D643" si="44">VLOOKUP($A583, DRG_Tab, 20, FALSE)</f>
        <v>1.3511</v>
      </c>
      <c r="E583" s="136" t="str">
        <f t="shared" ref="E583:E643" si="45">VLOOKUP(A583, DRG_Tab, 19, FALSE)</f>
        <v>MP</v>
      </c>
      <c r="G583" s="45"/>
      <c r="H583" s="49">
        <v>45862</v>
      </c>
      <c r="I583"/>
    </row>
    <row r="584" spans="1:9" s="46" customFormat="1" x14ac:dyDescent="0.25">
      <c r="A584" s="136" t="s">
        <v>612</v>
      </c>
      <c r="B584" s="137" t="str">
        <f t="shared" si="42"/>
        <v>MALIGNANCY, MALE REPRODUCTIVE SYSTEM WITH MCC</v>
      </c>
      <c r="C584" s="138">
        <f t="shared" si="43"/>
        <v>4.8</v>
      </c>
      <c r="D584" s="139">
        <f t="shared" si="44"/>
        <v>2.4542999999999999</v>
      </c>
      <c r="E584" s="136" t="str">
        <f t="shared" si="45"/>
        <v>M</v>
      </c>
      <c r="G584" s="45"/>
      <c r="H584" s="49">
        <v>45863</v>
      </c>
      <c r="I584"/>
    </row>
    <row r="585" spans="1:9" s="46" customFormat="1" x14ac:dyDescent="0.25">
      <c r="A585" s="136" t="s">
        <v>613</v>
      </c>
      <c r="B585" s="137" t="str">
        <f t="shared" si="42"/>
        <v>MALIGNANCY, MALE REPRODUCTIVE SYSTEM WITH CC</v>
      </c>
      <c r="C585" s="138">
        <f t="shared" si="43"/>
        <v>3.3</v>
      </c>
      <c r="D585" s="139">
        <f t="shared" si="44"/>
        <v>1.5730999999999999</v>
      </c>
      <c r="E585" s="136" t="str">
        <f t="shared" si="45"/>
        <v>M</v>
      </c>
      <c r="G585" s="45"/>
      <c r="H585" s="49">
        <v>45864</v>
      </c>
      <c r="I585"/>
    </row>
    <row r="586" spans="1:9" s="46" customFormat="1" x14ac:dyDescent="0.25">
      <c r="A586" s="136" t="s">
        <v>614</v>
      </c>
      <c r="B586" s="137" t="str">
        <f t="shared" si="42"/>
        <v>MALIGNANCY, MALE REPRODUCTIVE SYSTEM WITHOUT CC/MCC</v>
      </c>
      <c r="C586" s="138">
        <f t="shared" si="43"/>
        <v>1.8</v>
      </c>
      <c r="D586" s="139">
        <f t="shared" si="44"/>
        <v>0.86819999999999997</v>
      </c>
      <c r="E586" s="136" t="str">
        <f t="shared" si="45"/>
        <v>M</v>
      </c>
      <c r="G586" s="45"/>
      <c r="H586" s="49">
        <v>45865</v>
      </c>
      <c r="I586"/>
    </row>
    <row r="587" spans="1:9" s="46" customFormat="1" x14ac:dyDescent="0.25">
      <c r="A587" s="136" t="s">
        <v>615</v>
      </c>
      <c r="B587" s="137" t="str">
        <f t="shared" si="42"/>
        <v>BENIGN PROSTATIC HYPERTROPHY WITH MCC</v>
      </c>
      <c r="C587" s="138">
        <f t="shared" si="43"/>
        <v>3.6</v>
      </c>
      <c r="D587" s="139">
        <f t="shared" si="44"/>
        <v>1.7025999999999999</v>
      </c>
      <c r="E587" s="136" t="str">
        <f t="shared" si="45"/>
        <v>M</v>
      </c>
      <c r="G587" s="45"/>
      <c r="H587" s="49">
        <v>45866</v>
      </c>
      <c r="I587"/>
    </row>
    <row r="588" spans="1:9" s="46" customFormat="1" x14ac:dyDescent="0.25">
      <c r="A588" s="136" t="s">
        <v>616</v>
      </c>
      <c r="B588" s="137" t="str">
        <f t="shared" si="42"/>
        <v>BENIGN PROSTATIC HYPERTROPHY WITHOUT MCC</v>
      </c>
      <c r="C588" s="138">
        <f t="shared" si="43"/>
        <v>2.5</v>
      </c>
      <c r="D588" s="139">
        <f t="shared" si="44"/>
        <v>1.0665</v>
      </c>
      <c r="E588" s="136" t="str">
        <f t="shared" si="45"/>
        <v>M</v>
      </c>
      <c r="G588" s="45"/>
      <c r="H588" s="49">
        <v>45867</v>
      </c>
      <c r="I588"/>
    </row>
    <row r="589" spans="1:9" s="46" customFormat="1" x14ac:dyDescent="0.25">
      <c r="A589" s="136" t="s">
        <v>617</v>
      </c>
      <c r="B589" s="137" t="str">
        <f t="shared" si="42"/>
        <v>INFLAMMATION OF THE MALE REPRODUCTIVE SYSTEM WITH MCC</v>
      </c>
      <c r="C589" s="138">
        <f t="shared" si="43"/>
        <v>4.3</v>
      </c>
      <c r="D589" s="139">
        <f t="shared" si="44"/>
        <v>2.0146999999999999</v>
      </c>
      <c r="E589" s="136" t="str">
        <f t="shared" si="45"/>
        <v>M</v>
      </c>
      <c r="G589" s="45"/>
      <c r="H589" s="49">
        <v>45868</v>
      </c>
      <c r="I589"/>
    </row>
    <row r="590" spans="1:9" s="46" customFormat="1" x14ac:dyDescent="0.25">
      <c r="A590" s="136" t="s">
        <v>618</v>
      </c>
      <c r="B590" s="137" t="str">
        <f t="shared" si="42"/>
        <v>INFLAMMATION OF THE MALE REPRODUCTIVE SYSTEM WITHOUT MCC</v>
      </c>
      <c r="C590" s="138">
        <f t="shared" si="43"/>
        <v>3.2</v>
      </c>
      <c r="D590" s="139">
        <f t="shared" si="44"/>
        <v>0.84870000000000001</v>
      </c>
      <c r="E590" s="136" t="str">
        <f t="shared" si="45"/>
        <v>A</v>
      </c>
      <c r="G590" s="45"/>
      <c r="H590" s="49">
        <v>45869</v>
      </c>
      <c r="I590"/>
    </row>
    <row r="591" spans="1:9" s="46" customFormat="1" x14ac:dyDescent="0.25">
      <c r="A591" s="136" t="s">
        <v>619</v>
      </c>
      <c r="B591" s="137" t="str">
        <f t="shared" si="42"/>
        <v>OTHER MALE REPRODUCTIVE SYSTEM DIAGNOSES WITH CC/MCC</v>
      </c>
      <c r="C591" s="138">
        <f t="shared" si="43"/>
        <v>3.1</v>
      </c>
      <c r="D591" s="139">
        <f t="shared" si="44"/>
        <v>1.5526</v>
      </c>
      <c r="E591" s="136" t="str">
        <f t="shared" si="45"/>
        <v>M</v>
      </c>
      <c r="G591" s="45"/>
      <c r="H591" s="49">
        <v>45870</v>
      </c>
      <c r="I591"/>
    </row>
    <row r="592" spans="1:9" s="46" customFormat="1" x14ac:dyDescent="0.25">
      <c r="A592" s="136" t="s">
        <v>620</v>
      </c>
      <c r="B592" s="137" t="str">
        <f t="shared" si="42"/>
        <v>OTHER MALE REPRODUCTIVE SYSTEM DIAGNOSES WITHOUT CC/MCC</v>
      </c>
      <c r="C592" s="138">
        <f t="shared" si="43"/>
        <v>2</v>
      </c>
      <c r="D592" s="139">
        <f t="shared" si="44"/>
        <v>0.97030000000000005</v>
      </c>
      <c r="E592" s="136" t="str">
        <f t="shared" si="45"/>
        <v>M</v>
      </c>
      <c r="G592" s="45"/>
      <c r="H592" s="49">
        <v>45871</v>
      </c>
      <c r="I592"/>
    </row>
    <row r="593" spans="1:9" s="46" customFormat="1" x14ac:dyDescent="0.25">
      <c r="A593" s="136" t="s">
        <v>1419</v>
      </c>
      <c r="B593" s="137" t="str">
        <f t="shared" si="42"/>
        <v>UTERINE AND ADNEXA PROCEDURES FOR MALIGNANCY WITH MCC</v>
      </c>
      <c r="C593" s="138">
        <f t="shared" si="43"/>
        <v>4.9000000000000004</v>
      </c>
      <c r="D593" s="139">
        <f t="shared" si="44"/>
        <v>4.1394000000000002</v>
      </c>
      <c r="E593" s="136" t="str">
        <f t="shared" ref="E593:E595" si="46">VLOOKUP(A593, DRG_Tab, 19, FALSE)</f>
        <v>A</v>
      </c>
      <c r="G593" s="45"/>
      <c r="H593" s="49">
        <v>45872</v>
      </c>
      <c r="I593"/>
    </row>
    <row r="594" spans="1:9" s="46" customFormat="1" x14ac:dyDescent="0.25">
      <c r="A594" s="136" t="s">
        <v>1420</v>
      </c>
      <c r="B594" s="137" t="str">
        <f t="shared" si="42"/>
        <v>UTERINE AND ADNEXA PROCEDURES FOR MALIGNANCY WITH CC</v>
      </c>
      <c r="C594" s="138">
        <f t="shared" si="43"/>
        <v>3.1</v>
      </c>
      <c r="D594" s="139">
        <f t="shared" si="44"/>
        <v>2.6817000000000002</v>
      </c>
      <c r="E594" s="136" t="str">
        <f t="shared" si="46"/>
        <v>A</v>
      </c>
      <c r="G594" s="45"/>
      <c r="H594" s="49">
        <v>45873</v>
      </c>
      <c r="I594"/>
    </row>
    <row r="595" spans="1:9" s="46" customFormat="1" x14ac:dyDescent="0.25">
      <c r="A595" s="136" t="s">
        <v>1421</v>
      </c>
      <c r="B595" s="137" t="str">
        <f t="shared" si="42"/>
        <v>UTERINE AND ADNEXA PROCEDURES FOR MALIGNANCY WITHOUT CC/MCC</v>
      </c>
      <c r="C595" s="138">
        <f t="shared" si="43"/>
        <v>2.2000000000000002</v>
      </c>
      <c r="D595" s="139">
        <f t="shared" si="44"/>
        <v>1.7887</v>
      </c>
      <c r="E595" s="136" t="str">
        <f t="shared" si="46"/>
        <v>A</v>
      </c>
      <c r="G595" s="45"/>
      <c r="H595" s="49">
        <v>45874</v>
      </c>
      <c r="I595"/>
    </row>
    <row r="596" spans="1:9" s="46" customFormat="1" x14ac:dyDescent="0.25">
      <c r="A596" s="136" t="s">
        <v>621</v>
      </c>
      <c r="B596" s="137" t="str">
        <f t="shared" si="42"/>
        <v>PELVIC EVISCERATION, RADICAL HYSTERECTOMY AND RADICAL VULVECTOMY WITH CC/MCC</v>
      </c>
      <c r="C596" s="138">
        <f t="shared" si="43"/>
        <v>2.1</v>
      </c>
      <c r="D596" s="139">
        <f t="shared" si="44"/>
        <v>2.8203999999999998</v>
      </c>
      <c r="E596" s="136" t="str">
        <f t="shared" si="45"/>
        <v>M</v>
      </c>
      <c r="G596" s="45"/>
      <c r="H596" s="49">
        <v>45875</v>
      </c>
      <c r="I596"/>
    </row>
    <row r="597" spans="1:9" s="46" customFormat="1" x14ac:dyDescent="0.25">
      <c r="A597" s="136" t="s">
        <v>622</v>
      </c>
      <c r="B597" s="137" t="str">
        <f t="shared" si="42"/>
        <v>PELVIC EVISCERATION, RADICAL HYSTERECTOMY AND RADICAL VULVECTOMY WITHOUT CC/MCC</v>
      </c>
      <c r="C597" s="138">
        <f t="shared" si="43"/>
        <v>1.6</v>
      </c>
      <c r="D597" s="139">
        <f t="shared" si="44"/>
        <v>1.7817000000000001</v>
      </c>
      <c r="E597" s="136" t="str">
        <f t="shared" si="45"/>
        <v>M</v>
      </c>
      <c r="G597" s="45"/>
      <c r="H597" s="49">
        <v>45876</v>
      </c>
      <c r="I597"/>
    </row>
    <row r="598" spans="1:9" s="46" customFormat="1" x14ac:dyDescent="0.25">
      <c r="A598" s="136" t="s">
        <v>623</v>
      </c>
      <c r="B598" s="137" t="str">
        <f t="shared" si="42"/>
        <v>UTERINE AND ADNEXA PROCEDURES FOR NON-MALIGNANCY WITH CC/MCC</v>
      </c>
      <c r="C598" s="138">
        <f t="shared" si="43"/>
        <v>2</v>
      </c>
      <c r="D598" s="139">
        <f t="shared" si="44"/>
        <v>2.0842999999999998</v>
      </c>
      <c r="E598" s="136" t="str">
        <f t="shared" si="45"/>
        <v>A</v>
      </c>
      <c r="G598" s="45"/>
      <c r="H598" s="49">
        <v>45877</v>
      </c>
      <c r="I598"/>
    </row>
    <row r="599" spans="1:9" s="46" customFormat="1" x14ac:dyDescent="0.25">
      <c r="A599" s="136" t="s">
        <v>624</v>
      </c>
      <c r="B599" s="137" t="str">
        <f t="shared" si="42"/>
        <v>UTERINE AND ADNEXA PROCEDURES FOR NON-MALIGNANCY WITHOUT CC/MCC</v>
      </c>
      <c r="C599" s="138">
        <f t="shared" si="43"/>
        <v>1.6</v>
      </c>
      <c r="D599" s="139">
        <f t="shared" si="44"/>
        <v>1.4781</v>
      </c>
      <c r="E599" s="136" t="str">
        <f t="shared" si="45"/>
        <v>A</v>
      </c>
      <c r="G599" s="45"/>
      <c r="H599" s="49">
        <v>45878</v>
      </c>
      <c r="I599"/>
    </row>
    <row r="600" spans="1:9" s="46" customFormat="1" x14ac:dyDescent="0.25">
      <c r="A600" s="136" t="s">
        <v>625</v>
      </c>
      <c r="B600" s="137" t="str">
        <f t="shared" si="42"/>
        <v>D&amp;C, CONIZATION, LAPAROSCOPY AND TUBAL INTERRUPTION WITH CC/MCC</v>
      </c>
      <c r="C600" s="138">
        <f t="shared" si="43"/>
        <v>3.2</v>
      </c>
      <c r="D600" s="139">
        <f t="shared" si="44"/>
        <v>1.8471</v>
      </c>
      <c r="E600" s="136" t="str">
        <f t="shared" si="45"/>
        <v>A</v>
      </c>
      <c r="G600" s="45"/>
      <c r="H600" s="49">
        <v>45879</v>
      </c>
      <c r="I600"/>
    </row>
    <row r="601" spans="1:9" s="46" customFormat="1" x14ac:dyDescent="0.25">
      <c r="A601" s="136" t="s">
        <v>626</v>
      </c>
      <c r="B601" s="137" t="str">
        <f t="shared" si="42"/>
        <v>D&amp;C, CONIZATION, LAPAROSCOPY AND TUBAL INTERRUPTION WITHOUT CC/MCC</v>
      </c>
      <c r="C601" s="138">
        <f t="shared" si="43"/>
        <v>1.6</v>
      </c>
      <c r="D601" s="139">
        <f t="shared" si="44"/>
        <v>1.5676000000000001</v>
      </c>
      <c r="E601" s="136" t="str">
        <f t="shared" si="45"/>
        <v>M</v>
      </c>
      <c r="G601" s="45"/>
      <c r="H601" s="49">
        <v>45880</v>
      </c>
      <c r="I601"/>
    </row>
    <row r="602" spans="1:9" s="46" customFormat="1" x14ac:dyDescent="0.25">
      <c r="A602" s="136" t="s">
        <v>627</v>
      </c>
      <c r="B602" s="137" t="str">
        <f t="shared" si="42"/>
        <v>VAGINA, CERVIX AND VULVA PROCEDURES WITH CC/MCC</v>
      </c>
      <c r="C602" s="138">
        <f t="shared" si="43"/>
        <v>4.3</v>
      </c>
      <c r="D602" s="139">
        <f t="shared" si="44"/>
        <v>1.7690999999999999</v>
      </c>
      <c r="E602" s="136" t="str">
        <f t="shared" si="45"/>
        <v>A</v>
      </c>
      <c r="G602" s="45"/>
      <c r="H602" s="49">
        <v>45881</v>
      </c>
      <c r="I602"/>
    </row>
    <row r="603" spans="1:9" s="46" customFormat="1" x14ac:dyDescent="0.25">
      <c r="A603" s="136" t="s">
        <v>628</v>
      </c>
      <c r="B603" s="137" t="str">
        <f t="shared" si="42"/>
        <v>VAGINA, CERVIX AND VULVA PROCEDURES WITHOUT CC/MCC</v>
      </c>
      <c r="C603" s="138">
        <f t="shared" si="43"/>
        <v>2</v>
      </c>
      <c r="D603" s="139">
        <f t="shared" si="44"/>
        <v>1.3207</v>
      </c>
      <c r="E603" s="136" t="str">
        <f t="shared" si="45"/>
        <v>A</v>
      </c>
      <c r="G603" s="45"/>
      <c r="H603" s="49">
        <v>45882</v>
      </c>
      <c r="I603"/>
    </row>
    <row r="604" spans="1:9" s="46" customFormat="1" x14ac:dyDescent="0.25">
      <c r="A604" s="136" t="s">
        <v>629</v>
      </c>
      <c r="B604" s="137" t="str">
        <f t="shared" si="42"/>
        <v>FEMALE REPRODUCTIVE SYSTEM RECONSTRUCTIVE PROCEDURES</v>
      </c>
      <c r="C604" s="138">
        <f t="shared" si="43"/>
        <v>1.4</v>
      </c>
      <c r="D604" s="139">
        <f t="shared" si="44"/>
        <v>2.0308000000000002</v>
      </c>
      <c r="E604" s="136" t="str">
        <f t="shared" si="45"/>
        <v>M</v>
      </c>
      <c r="G604" s="45"/>
      <c r="H604" s="49">
        <v>45883</v>
      </c>
      <c r="I604"/>
    </row>
    <row r="605" spans="1:9" s="46" customFormat="1" x14ac:dyDescent="0.25">
      <c r="A605" s="136" t="s">
        <v>630</v>
      </c>
      <c r="B605" s="137" t="str">
        <f t="shared" si="42"/>
        <v>OTHER FEMALE REPRODUCTIVE SYSTEM O.R. PROCEDURES WITH CC/MCC</v>
      </c>
      <c r="C605" s="138">
        <f t="shared" si="43"/>
        <v>5.2</v>
      </c>
      <c r="D605" s="139">
        <f t="shared" si="44"/>
        <v>2.7273000000000001</v>
      </c>
      <c r="E605" s="136" t="str">
        <f t="shared" si="45"/>
        <v>A</v>
      </c>
      <c r="G605" s="45"/>
      <c r="H605" s="49">
        <v>45884</v>
      </c>
      <c r="I605"/>
    </row>
    <row r="606" spans="1:9" s="46" customFormat="1" x14ac:dyDescent="0.25">
      <c r="A606" s="136" t="s">
        <v>631</v>
      </c>
      <c r="B606" s="137" t="str">
        <f t="shared" si="42"/>
        <v>OTHER FEMALE REPRODUCTIVE SYSTEM O.R. PROCEDURES WITHOUT CC/MCC</v>
      </c>
      <c r="C606" s="138">
        <f t="shared" si="43"/>
        <v>1.8</v>
      </c>
      <c r="D606" s="139">
        <f t="shared" si="44"/>
        <v>2.1987000000000001</v>
      </c>
      <c r="E606" s="136" t="str">
        <f t="shared" si="45"/>
        <v>M</v>
      </c>
      <c r="G606" s="45"/>
      <c r="H606" s="49">
        <v>45885</v>
      </c>
      <c r="I606"/>
    </row>
    <row r="607" spans="1:9" s="46" customFormat="1" x14ac:dyDescent="0.25">
      <c r="A607" s="136" t="s">
        <v>632</v>
      </c>
      <c r="B607" s="137" t="str">
        <f t="shared" si="42"/>
        <v>MALIGNANCY, FEMALE REPRODUCTIVE SYSTEM WITH MCC</v>
      </c>
      <c r="C607" s="138">
        <f t="shared" si="43"/>
        <v>5</v>
      </c>
      <c r="D607" s="139">
        <f t="shared" si="44"/>
        <v>2.6598000000000002</v>
      </c>
      <c r="E607" s="136" t="str">
        <f t="shared" si="45"/>
        <v>M</v>
      </c>
      <c r="G607" s="45"/>
      <c r="H607" s="49">
        <v>45886</v>
      </c>
      <c r="I607"/>
    </row>
    <row r="608" spans="1:9" s="46" customFormat="1" x14ac:dyDescent="0.25">
      <c r="A608" s="136" t="s">
        <v>633</v>
      </c>
      <c r="B608" s="137" t="str">
        <f t="shared" si="42"/>
        <v>MALIGNANCY, FEMALE REPRODUCTIVE SYSTEM WITH CC</v>
      </c>
      <c r="C608" s="138">
        <f t="shared" si="43"/>
        <v>3.3</v>
      </c>
      <c r="D608" s="139">
        <f t="shared" si="44"/>
        <v>1.3528</v>
      </c>
      <c r="E608" s="136" t="str">
        <f t="shared" si="45"/>
        <v>A</v>
      </c>
      <c r="G608" s="45"/>
      <c r="H608" s="49">
        <v>45887</v>
      </c>
      <c r="I608"/>
    </row>
    <row r="609" spans="1:9" s="46" customFormat="1" x14ac:dyDescent="0.25">
      <c r="A609" s="136" t="s">
        <v>634</v>
      </c>
      <c r="B609" s="137" t="str">
        <f t="shared" si="42"/>
        <v>MALIGNANCY, FEMALE REPRODUCTIVE SYSTEM WITHOUT CC/MCC</v>
      </c>
      <c r="C609" s="138">
        <f t="shared" si="43"/>
        <v>2</v>
      </c>
      <c r="D609" s="139">
        <f t="shared" si="44"/>
        <v>1.2719</v>
      </c>
      <c r="E609" s="136" t="str">
        <f t="shared" si="45"/>
        <v>M</v>
      </c>
      <c r="G609" s="45"/>
      <c r="H609" s="49">
        <v>45888</v>
      </c>
      <c r="I609"/>
    </row>
    <row r="610" spans="1:9" s="46" customFormat="1" x14ac:dyDescent="0.25">
      <c r="A610" s="136" t="s">
        <v>635</v>
      </c>
      <c r="B610" s="137" t="str">
        <f t="shared" si="42"/>
        <v>INFECTIONS, FEMALE REPRODUCTIVE SYSTEM WITH MCC</v>
      </c>
      <c r="C610" s="138">
        <f t="shared" si="43"/>
        <v>4.7</v>
      </c>
      <c r="D610" s="139">
        <f t="shared" si="44"/>
        <v>2.1543000000000001</v>
      </c>
      <c r="E610" s="136" t="str">
        <f t="shared" si="45"/>
        <v>M</v>
      </c>
      <c r="G610" s="45"/>
      <c r="H610" s="49">
        <v>45889</v>
      </c>
      <c r="I610"/>
    </row>
    <row r="611" spans="1:9" s="46" customFormat="1" x14ac:dyDescent="0.25">
      <c r="A611" s="136" t="s">
        <v>636</v>
      </c>
      <c r="B611" s="137" t="str">
        <f t="shared" si="42"/>
        <v>INFECTIONS, FEMALE REPRODUCTIVE SYSTEM WITH CC</v>
      </c>
      <c r="C611" s="138">
        <f t="shared" si="43"/>
        <v>3.5</v>
      </c>
      <c r="D611" s="139">
        <f t="shared" si="44"/>
        <v>1.048</v>
      </c>
      <c r="E611" s="136" t="str">
        <f t="shared" si="45"/>
        <v>A</v>
      </c>
      <c r="G611" s="45"/>
      <c r="H611" s="49">
        <v>45890</v>
      </c>
      <c r="I611"/>
    </row>
    <row r="612" spans="1:9" s="46" customFormat="1" x14ac:dyDescent="0.25">
      <c r="A612" s="136" t="s">
        <v>637</v>
      </c>
      <c r="B612" s="137" t="str">
        <f t="shared" si="42"/>
        <v>INFECTIONS, FEMALE REPRODUCTIVE SYSTEM WITHOUT CC/MCC</v>
      </c>
      <c r="C612" s="138">
        <f t="shared" si="43"/>
        <v>2.5</v>
      </c>
      <c r="D612" s="139">
        <f t="shared" si="44"/>
        <v>0.65910000000000002</v>
      </c>
      <c r="E612" s="136" t="str">
        <f t="shared" si="45"/>
        <v>A</v>
      </c>
      <c r="G612" s="45"/>
      <c r="H612" s="49">
        <v>45891</v>
      </c>
      <c r="I612"/>
    </row>
    <row r="613" spans="1:9" s="46" customFormat="1" x14ac:dyDescent="0.25">
      <c r="A613" s="136" t="s">
        <v>638</v>
      </c>
      <c r="B613" s="137" t="str">
        <f t="shared" si="42"/>
        <v>MENSTRUAL AND OTHER FEMALE REPRODUCTIVE SYSTEM DISORDERS WITH CC/MCC</v>
      </c>
      <c r="C613" s="138">
        <f t="shared" si="43"/>
        <v>2.7</v>
      </c>
      <c r="D613" s="139">
        <f t="shared" si="44"/>
        <v>1.1691</v>
      </c>
      <c r="E613" s="136" t="str">
        <f t="shared" si="45"/>
        <v>AO</v>
      </c>
      <c r="G613" s="45"/>
      <c r="H613" s="49">
        <v>45892</v>
      </c>
      <c r="I613"/>
    </row>
    <row r="614" spans="1:9" s="46" customFormat="1" x14ac:dyDescent="0.25">
      <c r="A614" s="136" t="s">
        <v>639</v>
      </c>
      <c r="B614" s="137" t="str">
        <f t="shared" si="42"/>
        <v>MENSTRUAL AND OTHER FEMALE REPRODUCTIVE SYSTEM DISORDERS WITHOUT CC/MCC</v>
      </c>
      <c r="C614" s="138">
        <f t="shared" si="43"/>
        <v>2</v>
      </c>
      <c r="D614" s="139">
        <f t="shared" si="44"/>
        <v>0.72389999999999999</v>
      </c>
      <c r="E614" s="136" t="str">
        <f t="shared" si="45"/>
        <v>MO</v>
      </c>
      <c r="G614" s="45"/>
      <c r="H614" s="49">
        <v>45893</v>
      </c>
      <c r="I614"/>
    </row>
    <row r="615" spans="1:9" s="46" customFormat="1" x14ac:dyDescent="0.25">
      <c r="A615" s="136" t="s">
        <v>640</v>
      </c>
      <c r="B615" s="137" t="str">
        <f t="shared" si="42"/>
        <v>VAGINAL DELIVERY WITH O.R. PROCEDURES EXCEPT STERILIZATION AND/OR D&amp;C</v>
      </c>
      <c r="C615" s="138">
        <f t="shared" si="43"/>
        <v>2.4</v>
      </c>
      <c r="D615" s="139">
        <f t="shared" si="44"/>
        <v>0.60489999999999999</v>
      </c>
      <c r="E615" s="136" t="str">
        <f t="shared" si="45"/>
        <v>A</v>
      </c>
      <c r="G615" s="45"/>
      <c r="H615" s="49">
        <v>45894</v>
      </c>
      <c r="I615"/>
    </row>
    <row r="616" spans="1:9" s="46" customFormat="1" x14ac:dyDescent="0.25">
      <c r="A616" s="136" t="s">
        <v>641</v>
      </c>
      <c r="B616" s="137" t="str">
        <f t="shared" si="42"/>
        <v>POSTPARTUM AND POST ABORTION DIAGNOSES WITH O.R. PROCEDURES</v>
      </c>
      <c r="C616" s="138">
        <f t="shared" si="43"/>
        <v>3</v>
      </c>
      <c r="D616" s="139">
        <f t="shared" si="44"/>
        <v>1.7192000000000001</v>
      </c>
      <c r="E616" s="136" t="str">
        <f t="shared" si="45"/>
        <v>A</v>
      </c>
      <c r="G616" s="45"/>
      <c r="H616" s="49">
        <v>45895</v>
      </c>
      <c r="I616"/>
    </row>
    <row r="617" spans="1:9" s="46" customFormat="1" x14ac:dyDescent="0.25">
      <c r="A617" s="136" t="s">
        <v>642</v>
      </c>
      <c r="B617" s="137" t="str">
        <f t="shared" si="42"/>
        <v>ABORTION WITH D&amp;C, ASPIRATION CURETTAGE OR HYSTEROTOMY</v>
      </c>
      <c r="C617" s="138">
        <f t="shared" si="43"/>
        <v>1.3</v>
      </c>
      <c r="D617" s="139">
        <f t="shared" si="44"/>
        <v>0.92390000000000005</v>
      </c>
      <c r="E617" s="136" t="str">
        <f t="shared" si="45"/>
        <v>A</v>
      </c>
      <c r="G617" s="45"/>
      <c r="H617" s="49">
        <v>45896</v>
      </c>
      <c r="I617"/>
    </row>
    <row r="618" spans="1:9" s="46" customFormat="1" x14ac:dyDescent="0.25">
      <c r="A618" s="136" t="s">
        <v>643</v>
      </c>
      <c r="B618" s="137" t="str">
        <f t="shared" si="42"/>
        <v>POSTPARTUM AND POST ABORTION DIAGNOSES WITHOUT O.R. PROCEDURES</v>
      </c>
      <c r="C618" s="138">
        <f t="shared" si="43"/>
        <v>2.1</v>
      </c>
      <c r="D618" s="139">
        <f t="shared" si="44"/>
        <v>0.5181</v>
      </c>
      <c r="E618" s="136" t="str">
        <f t="shared" si="45"/>
        <v>A</v>
      </c>
      <c r="G618" s="45"/>
      <c r="H618" s="49">
        <v>45897</v>
      </c>
      <c r="I618"/>
    </row>
    <row r="619" spans="1:9" s="46" customFormat="1" x14ac:dyDescent="0.25">
      <c r="A619" s="136" t="s">
        <v>644</v>
      </c>
      <c r="B619" s="137" t="str">
        <f t="shared" si="42"/>
        <v>ABORTION WITHOUT D&amp;C</v>
      </c>
      <c r="C619" s="138">
        <f t="shared" si="43"/>
        <v>1.3</v>
      </c>
      <c r="D619" s="139">
        <f t="shared" si="44"/>
        <v>0.44469999999999998</v>
      </c>
      <c r="E619" s="136" t="str">
        <f t="shared" si="45"/>
        <v>A</v>
      </c>
      <c r="G619" s="45"/>
      <c r="H619" s="49">
        <v>45898</v>
      </c>
      <c r="I619"/>
    </row>
    <row r="620" spans="1:9" s="46" customFormat="1" x14ac:dyDescent="0.25">
      <c r="A620" s="136" t="s">
        <v>645</v>
      </c>
      <c r="B620" s="137" t="str">
        <f t="shared" si="42"/>
        <v>CESAREAN SECTION WITH STERILIZATION WITH MCC</v>
      </c>
      <c r="C620" s="138">
        <f t="shared" si="43"/>
        <v>3.2</v>
      </c>
      <c r="D620" s="139">
        <f t="shared" si="44"/>
        <v>1.2044999999999999</v>
      </c>
      <c r="E620" s="136" t="str">
        <f t="shared" si="45"/>
        <v>A</v>
      </c>
      <c r="G620" s="45"/>
      <c r="H620" s="49">
        <v>45899</v>
      </c>
      <c r="I620"/>
    </row>
    <row r="621" spans="1:9" s="46" customFormat="1" x14ac:dyDescent="0.25">
      <c r="A621" s="136" t="s">
        <v>646</v>
      </c>
      <c r="B621" s="137" t="str">
        <f t="shared" si="42"/>
        <v>CESAREAN SECTION WITH STERILIZATION WITH CC</v>
      </c>
      <c r="C621" s="138">
        <f t="shared" si="43"/>
        <v>2.6</v>
      </c>
      <c r="D621" s="139">
        <f t="shared" si="44"/>
        <v>0.94099999999999995</v>
      </c>
      <c r="E621" s="136" t="str">
        <f t="shared" si="45"/>
        <v>A</v>
      </c>
      <c r="G621" s="45"/>
      <c r="H621" s="49">
        <v>45900</v>
      </c>
      <c r="I621"/>
    </row>
    <row r="622" spans="1:9" s="46" customFormat="1" x14ac:dyDescent="0.25">
      <c r="A622" s="136" t="s">
        <v>647</v>
      </c>
      <c r="B622" s="137" t="str">
        <f t="shared" si="42"/>
        <v>CESAREAN SECTION WITH STERILIZATION WITHOUT CC/MCC</v>
      </c>
      <c r="C622" s="138">
        <f t="shared" si="43"/>
        <v>2.2999999999999998</v>
      </c>
      <c r="D622" s="139">
        <f t="shared" si="44"/>
        <v>0.89339999999999997</v>
      </c>
      <c r="E622" s="136" t="str">
        <f t="shared" si="45"/>
        <v>A</v>
      </c>
      <c r="G622" s="45"/>
      <c r="H622" s="49">
        <v>45901</v>
      </c>
      <c r="I622"/>
    </row>
    <row r="623" spans="1:9" s="46" customFormat="1" x14ac:dyDescent="0.25">
      <c r="A623" s="136" t="s">
        <v>648</v>
      </c>
      <c r="B623" s="137" t="str">
        <f t="shared" si="42"/>
        <v>CESAREAN SECTION WITHOUT STERILIZATION WITH MCC</v>
      </c>
      <c r="C623" s="138">
        <f t="shared" si="43"/>
        <v>3.5</v>
      </c>
      <c r="D623" s="139">
        <f t="shared" si="44"/>
        <v>1.1365000000000001</v>
      </c>
      <c r="E623" s="136" t="str">
        <f t="shared" si="45"/>
        <v>A</v>
      </c>
      <c r="G623" s="45"/>
      <c r="H623" s="49">
        <v>45902</v>
      </c>
      <c r="I623"/>
    </row>
    <row r="624" spans="1:9" s="46" customFormat="1" x14ac:dyDescent="0.25">
      <c r="A624" s="136" t="s">
        <v>649</v>
      </c>
      <c r="B624" s="137" t="str">
        <f t="shared" si="42"/>
        <v>CESAREAN SECTION WITHOUT STERILIZATION WITH CC</v>
      </c>
      <c r="C624" s="138">
        <f t="shared" si="43"/>
        <v>3</v>
      </c>
      <c r="D624" s="139">
        <f t="shared" si="44"/>
        <v>0.94669999999999999</v>
      </c>
      <c r="E624" s="136" t="str">
        <f t="shared" si="45"/>
        <v>A</v>
      </c>
      <c r="G624" s="45"/>
      <c r="H624" s="49">
        <v>45903</v>
      </c>
      <c r="I624"/>
    </row>
    <row r="625" spans="1:9" s="46" customFormat="1" x14ac:dyDescent="0.25">
      <c r="A625" s="136" t="s">
        <v>650</v>
      </c>
      <c r="B625" s="137" t="str">
        <f t="shared" si="42"/>
        <v>CESAREAN SECTION WITHOUT STERILIZATION WITHOUT CC/MCC</v>
      </c>
      <c r="C625" s="138">
        <f t="shared" si="43"/>
        <v>2.6</v>
      </c>
      <c r="D625" s="139">
        <f t="shared" si="44"/>
        <v>0.85440000000000005</v>
      </c>
      <c r="E625" s="136" t="str">
        <f t="shared" si="45"/>
        <v>A</v>
      </c>
      <c r="G625" s="45"/>
      <c r="H625" s="49">
        <v>45904</v>
      </c>
      <c r="I625"/>
    </row>
    <row r="626" spans="1:9" s="46" customFormat="1" x14ac:dyDescent="0.25">
      <c r="A626" s="136" t="s">
        <v>651</v>
      </c>
      <c r="B626" s="137" t="str">
        <f t="shared" si="42"/>
        <v>NEONATES, DIED OR TRANSFERRED TO ANOTHER ACUTE CARE FACILITY</v>
      </c>
      <c r="C626" s="138">
        <f t="shared" si="43"/>
        <v>1.3</v>
      </c>
      <c r="D626" s="139">
        <f t="shared" si="44"/>
        <v>0.19750000000000001</v>
      </c>
      <c r="E626" s="136" t="str">
        <f t="shared" si="45"/>
        <v>A</v>
      </c>
      <c r="G626" s="45"/>
      <c r="H626" s="49">
        <v>45905</v>
      </c>
      <c r="I626"/>
    </row>
    <row r="627" spans="1:9" s="46" customFormat="1" x14ac:dyDescent="0.25">
      <c r="A627" s="136" t="s">
        <v>652</v>
      </c>
      <c r="B627" s="137" t="str">
        <f t="shared" si="42"/>
        <v>EXTREME IMMATURITY OR RESPIRATORY DISTRESS SYNDROME, NEONATE</v>
      </c>
      <c r="C627" s="138">
        <f t="shared" si="43"/>
        <v>6.3</v>
      </c>
      <c r="D627" s="139">
        <f t="shared" si="44"/>
        <v>1.1652</v>
      </c>
      <c r="E627" s="136" t="str">
        <f t="shared" si="45"/>
        <v>A</v>
      </c>
      <c r="G627" s="45"/>
      <c r="H627" s="49">
        <v>45906</v>
      </c>
      <c r="I627"/>
    </row>
    <row r="628" spans="1:9" s="46" customFormat="1" x14ac:dyDescent="0.25">
      <c r="A628" s="136" t="s">
        <v>653</v>
      </c>
      <c r="B628" s="137" t="str">
        <f t="shared" si="42"/>
        <v>PREMATURITY WITH MAJOR PROBLEMS</v>
      </c>
      <c r="C628" s="138">
        <f t="shared" si="43"/>
        <v>4.0999999999999996</v>
      </c>
      <c r="D628" s="139">
        <f t="shared" si="44"/>
        <v>0.47089999999999999</v>
      </c>
      <c r="E628" s="136" t="str">
        <f t="shared" si="45"/>
        <v>A</v>
      </c>
      <c r="G628" s="45"/>
      <c r="H628" s="49">
        <v>45907</v>
      </c>
      <c r="I628"/>
    </row>
    <row r="629" spans="1:9" s="46" customFormat="1" x14ac:dyDescent="0.25">
      <c r="A629" s="136" t="s">
        <v>654</v>
      </c>
      <c r="B629" s="137" t="str">
        <f t="shared" si="42"/>
        <v>PREMATURITY WITHOUT MAJOR PROBLEMS</v>
      </c>
      <c r="C629" s="138">
        <f t="shared" si="43"/>
        <v>2.8</v>
      </c>
      <c r="D629" s="139">
        <f t="shared" si="44"/>
        <v>0.33389999999999997</v>
      </c>
      <c r="E629" s="136" t="str">
        <f t="shared" si="45"/>
        <v>A</v>
      </c>
      <c r="G629" s="45"/>
      <c r="H629" s="49">
        <v>45908</v>
      </c>
      <c r="I629"/>
    </row>
    <row r="630" spans="1:9" s="46" customFormat="1" x14ac:dyDescent="0.25">
      <c r="A630" s="136" t="s">
        <v>655</v>
      </c>
      <c r="B630" s="137" t="str">
        <f t="shared" si="42"/>
        <v>FULL TERM NEONATE WITH MAJOR PROBLEMS</v>
      </c>
      <c r="C630" s="138">
        <f t="shared" si="43"/>
        <v>3.3</v>
      </c>
      <c r="D630" s="139">
        <f t="shared" si="44"/>
        <v>0.38240000000000002</v>
      </c>
      <c r="E630" s="136" t="str">
        <f t="shared" si="45"/>
        <v>A</v>
      </c>
      <c r="G630" s="45"/>
      <c r="H630" s="49">
        <v>45909</v>
      </c>
      <c r="I630"/>
    </row>
    <row r="631" spans="1:9" s="46" customFormat="1" x14ac:dyDescent="0.25">
      <c r="A631" s="136" t="s">
        <v>656</v>
      </c>
      <c r="B631" s="137" t="str">
        <f t="shared" si="42"/>
        <v>NEONATE WITH OTHER SIGNIFICANT PROBLEMS</v>
      </c>
      <c r="C631" s="138">
        <f t="shared" si="43"/>
        <v>1.9</v>
      </c>
      <c r="D631" s="139">
        <f t="shared" si="44"/>
        <v>0.20119999999999999</v>
      </c>
      <c r="E631" s="136" t="str">
        <f t="shared" si="45"/>
        <v>A</v>
      </c>
      <c r="G631" s="45"/>
      <c r="H631" s="49">
        <v>45910</v>
      </c>
      <c r="I631"/>
    </row>
    <row r="632" spans="1:9" s="46" customFormat="1" x14ac:dyDescent="0.25">
      <c r="A632" s="136" t="s">
        <v>657</v>
      </c>
      <c r="B632" s="137" t="str">
        <f t="shared" si="42"/>
        <v>NORMAL NEWBORN</v>
      </c>
      <c r="C632" s="138">
        <f t="shared" si="43"/>
        <v>1.7</v>
      </c>
      <c r="D632" s="139">
        <f t="shared" si="44"/>
        <v>0.18770000000000001</v>
      </c>
      <c r="E632" s="136" t="str">
        <f t="shared" si="45"/>
        <v>A</v>
      </c>
      <c r="G632" s="45"/>
      <c r="H632" s="49">
        <v>45911</v>
      </c>
      <c r="I632"/>
    </row>
    <row r="633" spans="1:9" s="46" customFormat="1" x14ac:dyDescent="0.25">
      <c r="A633" s="136" t="s">
        <v>658</v>
      </c>
      <c r="B633" s="137" t="str">
        <f t="shared" si="42"/>
        <v>VAGINAL DELIVERY WITH STERILIZATION AND/OR D&amp;C WITH MCC</v>
      </c>
      <c r="C633" s="138">
        <f t="shared" si="43"/>
        <v>3.5</v>
      </c>
      <c r="D633" s="139">
        <f t="shared" si="44"/>
        <v>1.7374000000000001</v>
      </c>
      <c r="E633" s="136" t="str">
        <f t="shared" si="45"/>
        <v>M</v>
      </c>
      <c r="G633" s="45"/>
      <c r="H633" s="49">
        <v>45912</v>
      </c>
      <c r="I633"/>
    </row>
    <row r="634" spans="1:9" s="46" customFormat="1" x14ac:dyDescent="0.25">
      <c r="A634" s="136" t="s">
        <v>659</v>
      </c>
      <c r="B634" s="137" t="str">
        <f t="shared" si="42"/>
        <v>VAGINAL DELIVERY WITH STERILIZATION AND/OR D&amp;C WITH CC</v>
      </c>
      <c r="C634" s="138">
        <f t="shared" si="43"/>
        <v>2.2999999999999998</v>
      </c>
      <c r="D634" s="139">
        <f t="shared" si="44"/>
        <v>1.0923</v>
      </c>
      <c r="E634" s="136" t="str">
        <f t="shared" si="45"/>
        <v>AP</v>
      </c>
      <c r="G634" s="45"/>
      <c r="H634" s="49">
        <v>45913</v>
      </c>
      <c r="I634"/>
    </row>
    <row r="635" spans="1:9" s="46" customFormat="1" x14ac:dyDescent="0.25">
      <c r="A635" s="136" t="s">
        <v>660</v>
      </c>
      <c r="B635" s="137" t="str">
        <f t="shared" si="42"/>
        <v>VAGINAL DELIVERY WITH STERILIZATION AND/OR D&amp;C WITHOUT CC/MCC</v>
      </c>
      <c r="C635" s="138">
        <f t="shared" si="43"/>
        <v>2.1</v>
      </c>
      <c r="D635" s="139">
        <f t="shared" si="44"/>
        <v>0.77729999999999999</v>
      </c>
      <c r="E635" s="136" t="str">
        <f t="shared" si="45"/>
        <v>AP</v>
      </c>
      <c r="G635" s="45"/>
      <c r="H635" s="49">
        <v>45914</v>
      </c>
      <c r="I635"/>
    </row>
    <row r="636" spans="1:9" s="46" customFormat="1" x14ac:dyDescent="0.25">
      <c r="A636" s="136" t="s">
        <v>661</v>
      </c>
      <c r="B636" s="137" t="str">
        <f t="shared" si="42"/>
        <v>SPLENIC PROCEDURES WITH MCC</v>
      </c>
      <c r="C636" s="138">
        <f t="shared" si="43"/>
        <v>5.0999999999999996</v>
      </c>
      <c r="D636" s="139">
        <f t="shared" si="44"/>
        <v>4.1306000000000003</v>
      </c>
      <c r="E636" s="136" t="str">
        <f t="shared" si="45"/>
        <v>AP</v>
      </c>
      <c r="G636" s="45"/>
      <c r="H636" s="49">
        <v>45915</v>
      </c>
      <c r="I636"/>
    </row>
    <row r="637" spans="1:9" s="46" customFormat="1" x14ac:dyDescent="0.25">
      <c r="A637" s="136" t="s">
        <v>662</v>
      </c>
      <c r="B637" s="137" t="str">
        <f t="shared" si="42"/>
        <v>SPLENIC PROCEDURES WITH CC</v>
      </c>
      <c r="C637" s="138">
        <f t="shared" si="43"/>
        <v>4.2</v>
      </c>
      <c r="D637" s="139">
        <f t="shared" si="44"/>
        <v>3.0657000000000001</v>
      </c>
      <c r="E637" s="136" t="str">
        <f t="shared" si="45"/>
        <v>MP</v>
      </c>
      <c r="G637" s="45"/>
      <c r="H637" s="49">
        <v>45916</v>
      </c>
      <c r="I637"/>
    </row>
    <row r="638" spans="1:9" s="46" customFormat="1" x14ac:dyDescent="0.25">
      <c r="A638" s="136" t="s">
        <v>663</v>
      </c>
      <c r="B638" s="137" t="str">
        <f t="shared" si="42"/>
        <v>SPLENIC PROCEDURES WITHOUT CC/MCC</v>
      </c>
      <c r="C638" s="138">
        <f t="shared" si="43"/>
        <v>2.2999999999999998</v>
      </c>
      <c r="D638" s="139">
        <f t="shared" si="44"/>
        <v>2.1817000000000002</v>
      </c>
      <c r="E638" s="136" t="str">
        <f t="shared" si="45"/>
        <v>MO</v>
      </c>
      <c r="G638" s="45"/>
      <c r="H638" s="49">
        <v>45917</v>
      </c>
      <c r="I638"/>
    </row>
    <row r="639" spans="1:9" s="46" customFormat="1" x14ac:dyDescent="0.25">
      <c r="A639" s="136" t="s">
        <v>664</v>
      </c>
      <c r="B639" s="137" t="str">
        <f t="shared" si="42"/>
        <v>OTHER O.R. PROCEDURES OF THE BLOOD AND BLOOD FORMING ORGANS WITH MCC</v>
      </c>
      <c r="C639" s="138">
        <f t="shared" si="43"/>
        <v>7.7</v>
      </c>
      <c r="D639" s="139">
        <f t="shared" si="44"/>
        <v>5.4438000000000004</v>
      </c>
      <c r="E639" s="136" t="str">
        <f t="shared" si="45"/>
        <v>M</v>
      </c>
      <c r="G639" s="45"/>
      <c r="H639" s="49">
        <v>45918</v>
      </c>
      <c r="I639"/>
    </row>
    <row r="640" spans="1:9" s="46" customFormat="1" x14ac:dyDescent="0.25">
      <c r="A640" s="136" t="s">
        <v>665</v>
      </c>
      <c r="B640" s="137" t="str">
        <f t="shared" si="42"/>
        <v>OTHER O.R. PROCEDURES OF THE BLOOD AND BLOOD FORMING ORGANS WITH CC</v>
      </c>
      <c r="C640" s="138">
        <f t="shared" si="43"/>
        <v>8.1999999999999993</v>
      </c>
      <c r="D640" s="139">
        <f t="shared" si="44"/>
        <v>3.2277</v>
      </c>
      <c r="E640" s="136" t="str">
        <f t="shared" si="45"/>
        <v>A</v>
      </c>
      <c r="G640" s="45"/>
      <c r="H640" s="49">
        <v>45919</v>
      </c>
      <c r="I640"/>
    </row>
    <row r="641" spans="1:9" s="46" customFormat="1" x14ac:dyDescent="0.25">
      <c r="A641" s="136" t="s">
        <v>666</v>
      </c>
      <c r="B641" s="137" t="str">
        <f t="shared" si="42"/>
        <v>OTHER O.R. PROCEDURES OF THE BLOOD AND BLOOD FORMING ORGANS WITHOUT CC/MCC</v>
      </c>
      <c r="C641" s="138">
        <f t="shared" si="43"/>
        <v>1.7</v>
      </c>
      <c r="D641" s="139">
        <f t="shared" si="44"/>
        <v>2.0918000000000001</v>
      </c>
      <c r="E641" s="136" t="str">
        <f t="shared" si="45"/>
        <v>M</v>
      </c>
      <c r="G641" s="45"/>
      <c r="H641" s="49">
        <v>45920</v>
      </c>
      <c r="I641"/>
    </row>
    <row r="642" spans="1:9" s="46" customFormat="1" x14ac:dyDescent="0.25">
      <c r="A642" s="136" t="s">
        <v>667</v>
      </c>
      <c r="B642" s="137" t="str">
        <f t="shared" si="42"/>
        <v>VAGINAL DELIVERY WITHOUT STERILIZATION OR D&amp;C WITH MCC</v>
      </c>
      <c r="C642" s="138">
        <f t="shared" si="43"/>
        <v>2.4</v>
      </c>
      <c r="D642" s="139">
        <f t="shared" si="44"/>
        <v>0.96909999999999996</v>
      </c>
      <c r="E642" s="136" t="str">
        <f t="shared" si="45"/>
        <v>AO</v>
      </c>
      <c r="G642" s="45"/>
      <c r="H642" s="49">
        <v>45921</v>
      </c>
      <c r="I642"/>
    </row>
    <row r="643" spans="1:9" s="46" customFormat="1" x14ac:dyDescent="0.25">
      <c r="A643" s="136" t="s">
        <v>668</v>
      </c>
      <c r="B643" s="137" t="str">
        <f t="shared" si="42"/>
        <v>VAGINAL DELIVERY WITHOUT STERILIZATION OR D&amp;C WITH CC</v>
      </c>
      <c r="C643" s="138">
        <f t="shared" si="43"/>
        <v>2.2999999999999998</v>
      </c>
      <c r="D643" s="139">
        <f t="shared" si="44"/>
        <v>0.55589999999999995</v>
      </c>
      <c r="E643" s="136" t="str">
        <f t="shared" si="45"/>
        <v>AO</v>
      </c>
      <c r="G643" s="45"/>
      <c r="H643" s="49">
        <v>45922</v>
      </c>
      <c r="I643"/>
    </row>
    <row r="644" spans="1:9" s="46" customFormat="1" x14ac:dyDescent="0.25">
      <c r="A644" s="136" t="s">
        <v>669</v>
      </c>
      <c r="B644" s="137" t="str">
        <f t="shared" ref="B644:B707" si="47">VLOOKUP($A644, DRG_Tab, 2, FALSE)</f>
        <v>VAGINAL DELIVERY WITHOUT STERILIZATION OR D&amp;C WITHOUT CC/MCC</v>
      </c>
      <c r="C644" s="138">
        <f t="shared" ref="C644:C707" si="48">ROUND(VLOOKUP($A644, DRG_Tab, 14, FALSE), 1)</f>
        <v>2.1</v>
      </c>
      <c r="D644" s="139">
        <f t="shared" ref="D644:D707" si="49">VLOOKUP($A644, DRG_Tab, 20, FALSE)</f>
        <v>0.44869999999999999</v>
      </c>
      <c r="E644" s="136" t="str">
        <f t="shared" ref="E644:E707" si="50">VLOOKUP(A644, DRG_Tab, 19, FALSE)</f>
        <v>AO</v>
      </c>
      <c r="G644" s="45"/>
      <c r="H644" s="49">
        <v>45923</v>
      </c>
      <c r="I644"/>
    </row>
    <row r="645" spans="1:9" s="46" customFormat="1" x14ac:dyDescent="0.25">
      <c r="A645" s="136" t="s">
        <v>670</v>
      </c>
      <c r="B645" s="137" t="str">
        <f t="shared" si="47"/>
        <v>MAJOR HEMATOLOGICAL AND IMMUNOLOGICAL DIAGNOSES EXCEPT SICKLE CELL CRISIS AND COAGULATION DISORDERS WITH MCC</v>
      </c>
      <c r="C645" s="138">
        <f t="shared" si="48"/>
        <v>6.5</v>
      </c>
      <c r="D645" s="139">
        <f t="shared" si="49"/>
        <v>2.7303999999999999</v>
      </c>
      <c r="E645" s="136" t="str">
        <f t="shared" si="50"/>
        <v>A</v>
      </c>
      <c r="G645" s="45"/>
      <c r="H645" s="49">
        <v>45924</v>
      </c>
      <c r="I645"/>
    </row>
    <row r="646" spans="1:9" s="46" customFormat="1" x14ac:dyDescent="0.25">
      <c r="A646" s="136" t="s">
        <v>671</v>
      </c>
      <c r="B646" s="137" t="str">
        <f t="shared" si="47"/>
        <v>MAJOR HEMATOLOGICAL AND IMMUNOLOGICAL DIAGNOSES EXCEPT SICKLE CELL CRISIS AND COAGULATION DISORDERS WITH CC</v>
      </c>
      <c r="C646" s="138">
        <f t="shared" si="48"/>
        <v>3.7</v>
      </c>
      <c r="D646" s="139">
        <f t="shared" si="49"/>
        <v>1.1742999999999999</v>
      </c>
      <c r="E646" s="136" t="str">
        <f t="shared" si="50"/>
        <v>A</v>
      </c>
      <c r="G646" s="45"/>
      <c r="H646" s="49">
        <v>45925</v>
      </c>
      <c r="I646"/>
    </row>
    <row r="647" spans="1:9" s="46" customFormat="1" x14ac:dyDescent="0.25">
      <c r="A647" s="136" t="s">
        <v>672</v>
      </c>
      <c r="B647" s="137" t="str">
        <f t="shared" si="47"/>
        <v>MAJOR HEMATOLOGICAL AND IMMUNOLOGICAL DIAGNOSES EXCEPT SICKLE CELL CRISIS AND COAGULATION DISORDERS WITHOUT CC/MCC</v>
      </c>
      <c r="C647" s="138">
        <f t="shared" si="48"/>
        <v>2.4</v>
      </c>
      <c r="D647" s="139">
        <f t="shared" si="49"/>
        <v>0.80520000000000003</v>
      </c>
      <c r="E647" s="136" t="str">
        <f t="shared" si="50"/>
        <v>A</v>
      </c>
      <c r="G647" s="45"/>
      <c r="H647" s="49">
        <v>45926</v>
      </c>
      <c r="I647"/>
    </row>
    <row r="648" spans="1:9" s="46" customFormat="1" x14ac:dyDescent="0.25">
      <c r="A648" s="136" t="s">
        <v>673</v>
      </c>
      <c r="B648" s="137" t="str">
        <f t="shared" si="47"/>
        <v>RED BLOOD CELL DISORDERS WITH MCC</v>
      </c>
      <c r="C648" s="138">
        <f t="shared" si="48"/>
        <v>4</v>
      </c>
      <c r="D648" s="139">
        <f t="shared" si="49"/>
        <v>1.5266</v>
      </c>
      <c r="E648" s="136" t="str">
        <f t="shared" si="50"/>
        <v>A</v>
      </c>
      <c r="G648" s="45"/>
      <c r="H648" s="49">
        <v>45927</v>
      </c>
      <c r="I648"/>
    </row>
    <row r="649" spans="1:9" s="46" customFormat="1" x14ac:dyDescent="0.25">
      <c r="A649" s="136" t="s">
        <v>674</v>
      </c>
      <c r="B649" s="137" t="str">
        <f t="shared" si="47"/>
        <v>RED BLOOD CELL DISORDERS WITHOUT MCC</v>
      </c>
      <c r="C649" s="138">
        <f t="shared" si="48"/>
        <v>2.6</v>
      </c>
      <c r="D649" s="139">
        <f t="shared" si="49"/>
        <v>0.99239999999999995</v>
      </c>
      <c r="E649" s="136" t="str">
        <f t="shared" si="50"/>
        <v>A</v>
      </c>
      <c r="G649" s="45"/>
      <c r="H649" s="49">
        <v>45928</v>
      </c>
      <c r="I649"/>
    </row>
    <row r="650" spans="1:9" s="46" customFormat="1" x14ac:dyDescent="0.25">
      <c r="A650" s="136" t="s">
        <v>675</v>
      </c>
      <c r="B650" s="137" t="str">
        <f t="shared" si="47"/>
        <v>COAGULATION DISORDERS</v>
      </c>
      <c r="C650" s="138">
        <f t="shared" si="48"/>
        <v>3</v>
      </c>
      <c r="D650" s="139">
        <f t="shared" si="49"/>
        <v>1.8769</v>
      </c>
      <c r="E650" s="136" t="str">
        <f t="shared" si="50"/>
        <v>A</v>
      </c>
      <c r="G650" s="45"/>
      <c r="H650" s="49">
        <v>45929</v>
      </c>
      <c r="I650"/>
    </row>
    <row r="651" spans="1:9" s="46" customFormat="1" x14ac:dyDescent="0.25">
      <c r="A651" s="136" t="s">
        <v>676</v>
      </c>
      <c r="B651" s="137" t="str">
        <f t="shared" si="47"/>
        <v>RETICULOENDOTHELIAL AND IMMUNITY DISORDERS WITH MCC</v>
      </c>
      <c r="C651" s="138">
        <f t="shared" si="48"/>
        <v>3.2</v>
      </c>
      <c r="D651" s="139">
        <f t="shared" si="49"/>
        <v>1.1589</v>
      </c>
      <c r="E651" s="136" t="str">
        <f t="shared" si="50"/>
        <v>A</v>
      </c>
      <c r="G651" s="45"/>
      <c r="H651" s="49">
        <v>45930</v>
      </c>
      <c r="I651"/>
    </row>
    <row r="652" spans="1:9" s="46" customFormat="1" x14ac:dyDescent="0.25">
      <c r="A652" s="136" t="s">
        <v>677</v>
      </c>
      <c r="B652" s="137" t="str">
        <f t="shared" si="47"/>
        <v>RETICULOENDOTHELIAL AND IMMUNITY DISORDERS WITH CC</v>
      </c>
      <c r="C652" s="138">
        <f t="shared" si="48"/>
        <v>2.8</v>
      </c>
      <c r="D652" s="139">
        <f t="shared" si="49"/>
        <v>0.79630000000000001</v>
      </c>
      <c r="E652" s="136" t="str">
        <f t="shared" si="50"/>
        <v>A</v>
      </c>
      <c r="G652" s="45"/>
      <c r="H652" s="49">
        <v>45931</v>
      </c>
      <c r="I652"/>
    </row>
    <row r="653" spans="1:9" s="46" customFormat="1" x14ac:dyDescent="0.25">
      <c r="A653" s="136" t="s">
        <v>678</v>
      </c>
      <c r="B653" s="137" t="str">
        <f t="shared" si="47"/>
        <v>RETICULOENDOTHELIAL AND IMMUNITY DISORDERS WITHOUT CC/MCC</v>
      </c>
      <c r="C653" s="138">
        <f t="shared" si="48"/>
        <v>1.7</v>
      </c>
      <c r="D653" s="139">
        <f t="shared" si="49"/>
        <v>0.63070000000000004</v>
      </c>
      <c r="E653" s="136" t="str">
        <f t="shared" si="50"/>
        <v>A</v>
      </c>
      <c r="G653" s="45"/>
      <c r="H653" s="49">
        <v>45932</v>
      </c>
      <c r="I653"/>
    </row>
    <row r="654" spans="1:9" s="46" customFormat="1" x14ac:dyDescent="0.25">
      <c r="A654" s="136" t="s">
        <v>679</v>
      </c>
      <c r="B654" s="137" t="str">
        <f t="shared" si="47"/>
        <v>OTHER ANTEPARTUM DIAGNOSES WITH O.R. PROCEDURES WITH MCC</v>
      </c>
      <c r="C654" s="138">
        <f t="shared" si="48"/>
        <v>2.5</v>
      </c>
      <c r="D654" s="139">
        <f t="shared" si="49"/>
        <v>1.6132</v>
      </c>
      <c r="E654" s="136" t="str">
        <f t="shared" si="50"/>
        <v>A</v>
      </c>
      <c r="G654" s="45"/>
      <c r="H654" s="49">
        <v>45933</v>
      </c>
      <c r="I654"/>
    </row>
    <row r="655" spans="1:9" s="46" customFormat="1" x14ac:dyDescent="0.25">
      <c r="A655" s="136" t="s">
        <v>680</v>
      </c>
      <c r="B655" s="137" t="str">
        <f t="shared" si="47"/>
        <v>OTHER ANTEPARTUM DIAGNOSES WITH O.R. PROCEDURES WITH CC</v>
      </c>
      <c r="C655" s="138">
        <f t="shared" si="48"/>
        <v>2.9</v>
      </c>
      <c r="D655" s="139">
        <f t="shared" si="49"/>
        <v>1.1923999999999999</v>
      </c>
      <c r="E655" s="136" t="str">
        <f t="shared" si="50"/>
        <v>A</v>
      </c>
      <c r="G655" s="45"/>
      <c r="H655" s="49">
        <v>45934</v>
      </c>
      <c r="I655"/>
    </row>
    <row r="656" spans="1:9" s="46" customFormat="1" x14ac:dyDescent="0.25">
      <c r="A656" s="136" t="s">
        <v>681</v>
      </c>
      <c r="B656" s="137" t="str">
        <f t="shared" si="47"/>
        <v>OTHER ANTEPARTUM DIAGNOSES WITH O.R. PROCEDURES WITHOUT CC/MCC</v>
      </c>
      <c r="C656" s="138">
        <f t="shared" si="48"/>
        <v>2</v>
      </c>
      <c r="D656" s="139">
        <f t="shared" si="49"/>
        <v>0.78639999999999999</v>
      </c>
      <c r="E656" s="136" t="str">
        <f t="shared" si="50"/>
        <v>A</v>
      </c>
      <c r="G656" s="45"/>
      <c r="H656" s="49">
        <v>45935</v>
      </c>
      <c r="I656"/>
    </row>
    <row r="657" spans="1:9" s="46" customFormat="1" x14ac:dyDescent="0.25">
      <c r="A657" s="136" t="s">
        <v>682</v>
      </c>
      <c r="B657" s="137" t="str">
        <f t="shared" si="47"/>
        <v>LYMPHOMA AND LEUKEMIA WITH MAJOR O.R. PROCEDURES WITH MCC</v>
      </c>
      <c r="C657" s="138">
        <f t="shared" si="48"/>
        <v>11.2</v>
      </c>
      <c r="D657" s="139">
        <f t="shared" si="49"/>
        <v>9.1883999999999997</v>
      </c>
      <c r="E657" s="136" t="str">
        <f t="shared" si="50"/>
        <v>M</v>
      </c>
      <c r="G657" s="45"/>
      <c r="H657" s="49">
        <v>45936</v>
      </c>
      <c r="I657"/>
    </row>
    <row r="658" spans="1:9" s="46" customFormat="1" x14ac:dyDescent="0.25">
      <c r="A658" s="136" t="s">
        <v>683</v>
      </c>
      <c r="B658" s="137" t="str">
        <f t="shared" si="47"/>
        <v>LYMPHOMA AND LEUKEMIA WITH MAJOR O.R. PROCEDURES WITH CC</v>
      </c>
      <c r="C658" s="138">
        <f t="shared" si="48"/>
        <v>3.1</v>
      </c>
      <c r="D658" s="139">
        <f t="shared" si="49"/>
        <v>3.2408999999999999</v>
      </c>
      <c r="E658" s="136" t="str">
        <f t="shared" si="50"/>
        <v>M</v>
      </c>
      <c r="G658" s="45"/>
      <c r="H658" s="49">
        <v>45937</v>
      </c>
      <c r="I658"/>
    </row>
    <row r="659" spans="1:9" s="46" customFormat="1" x14ac:dyDescent="0.25">
      <c r="A659" s="136" t="s">
        <v>684</v>
      </c>
      <c r="B659" s="137" t="str">
        <f t="shared" si="47"/>
        <v>LYMPHOMA AND LEUKEMIA WITH MAJOR O.R. PROCEDURES WITHOUT CC/MCC</v>
      </c>
      <c r="C659" s="138">
        <f t="shared" si="48"/>
        <v>1.4</v>
      </c>
      <c r="D659" s="139">
        <f t="shared" si="49"/>
        <v>1.6576</v>
      </c>
      <c r="E659" s="136" t="str">
        <f t="shared" si="50"/>
        <v>M</v>
      </c>
      <c r="G659" s="45"/>
      <c r="H659" s="49">
        <v>45938</v>
      </c>
      <c r="I659"/>
    </row>
    <row r="660" spans="1:9" s="46" customFormat="1" x14ac:dyDescent="0.25">
      <c r="A660" s="136" t="s">
        <v>685</v>
      </c>
      <c r="B660" s="137" t="str">
        <f t="shared" si="47"/>
        <v>LYMPHOMA AND NON-ACUTE LEUKEMIA WITH OTHER PROCEDURES WITH MCC</v>
      </c>
      <c r="C660" s="138">
        <f t="shared" si="48"/>
        <v>10.8</v>
      </c>
      <c r="D660" s="139">
        <f t="shared" si="49"/>
        <v>6.1524000000000001</v>
      </c>
      <c r="E660" s="136" t="str">
        <f t="shared" si="50"/>
        <v>A</v>
      </c>
      <c r="G660" s="45"/>
      <c r="H660" s="49">
        <v>45939</v>
      </c>
      <c r="I660"/>
    </row>
    <row r="661" spans="1:9" s="46" customFormat="1" x14ac:dyDescent="0.25">
      <c r="A661" s="136" t="s">
        <v>686</v>
      </c>
      <c r="B661" s="137" t="str">
        <f t="shared" si="47"/>
        <v>LYMPHOMA AND NON-ACUTE LEUKEMIA WITH OTHER PROCEDURES WITH CC</v>
      </c>
      <c r="C661" s="138">
        <f t="shared" si="48"/>
        <v>6.4</v>
      </c>
      <c r="D661" s="139">
        <f t="shared" si="49"/>
        <v>2.7989000000000002</v>
      </c>
      <c r="E661" s="136" t="str">
        <f t="shared" si="50"/>
        <v>A</v>
      </c>
      <c r="G661" s="45"/>
      <c r="H661" s="49">
        <v>45940</v>
      </c>
      <c r="I661"/>
    </row>
    <row r="662" spans="1:9" s="46" customFormat="1" x14ac:dyDescent="0.25">
      <c r="A662" s="136" t="s">
        <v>687</v>
      </c>
      <c r="B662" s="137" t="str">
        <f t="shared" si="47"/>
        <v>LYMPHOMA AND NON-ACUTE LEUKEMIA WITH OTHER PROCEDURES WITHOUT CC/MCC</v>
      </c>
      <c r="C662" s="138">
        <f t="shared" si="48"/>
        <v>2.2000000000000002</v>
      </c>
      <c r="D662" s="139">
        <f t="shared" si="49"/>
        <v>1.9111</v>
      </c>
      <c r="E662" s="136" t="str">
        <f t="shared" si="50"/>
        <v>M</v>
      </c>
      <c r="G662" s="45"/>
      <c r="H662" s="49">
        <v>45941</v>
      </c>
      <c r="I662"/>
    </row>
    <row r="663" spans="1:9" s="46" customFormat="1" x14ac:dyDescent="0.25">
      <c r="A663" s="136" t="s">
        <v>688</v>
      </c>
      <c r="B663" s="137" t="str">
        <f t="shared" si="47"/>
        <v>MYELOPROLIFERATIVE DISORDERS OR POORLY DIFFERENTIATED NEOPLASMS WITH MAJOR O.R. PROCEDURES WITH MCC</v>
      </c>
      <c r="C663" s="138">
        <f t="shared" si="48"/>
        <v>8.8000000000000007</v>
      </c>
      <c r="D663" s="139">
        <f t="shared" si="49"/>
        <v>6.9972000000000003</v>
      </c>
      <c r="E663" s="136" t="str">
        <f t="shared" si="50"/>
        <v>M</v>
      </c>
      <c r="G663" s="45"/>
      <c r="H663" s="49">
        <v>45942</v>
      </c>
      <c r="I663"/>
    </row>
    <row r="664" spans="1:9" s="46" customFormat="1" x14ac:dyDescent="0.25">
      <c r="A664" s="136" t="s">
        <v>689</v>
      </c>
      <c r="B664" s="137" t="str">
        <f t="shared" si="47"/>
        <v>MYELOPROLIFERATIVE DISORDERS OR POORLY DIFFERENTIATED NEOPLASMS WITH MAJOR O.R. PROCEDURES WITH CC</v>
      </c>
      <c r="C664" s="138">
        <f t="shared" si="48"/>
        <v>3.8</v>
      </c>
      <c r="D664" s="139">
        <f t="shared" si="49"/>
        <v>3.5861999999999998</v>
      </c>
      <c r="E664" s="136" t="str">
        <f t="shared" si="50"/>
        <v>A</v>
      </c>
      <c r="G664" s="45"/>
      <c r="H664" s="49">
        <v>45943</v>
      </c>
      <c r="I664"/>
    </row>
    <row r="665" spans="1:9" s="46" customFormat="1" x14ac:dyDescent="0.25">
      <c r="A665" s="136" t="s">
        <v>690</v>
      </c>
      <c r="B665" s="137" t="str">
        <f t="shared" si="47"/>
        <v>MYELOPROLIFERATIVE DISORDERS OR POORLY DIFFERENTIATED NEOPLASMS WITH MAJOR O.R. PROCEDURES WITHOUT CC/MCC</v>
      </c>
      <c r="C665" s="138">
        <f t="shared" si="48"/>
        <v>2.2999999999999998</v>
      </c>
      <c r="D665" s="139">
        <f t="shared" si="49"/>
        <v>1.9278</v>
      </c>
      <c r="E665" s="136" t="str">
        <f t="shared" si="50"/>
        <v>A</v>
      </c>
      <c r="G665" s="45"/>
      <c r="H665" s="49">
        <v>45944</v>
      </c>
      <c r="I665"/>
    </row>
    <row r="666" spans="1:9" s="46" customFormat="1" x14ac:dyDescent="0.25">
      <c r="A666" s="136" t="s">
        <v>691</v>
      </c>
      <c r="B666" s="137" t="str">
        <f t="shared" si="47"/>
        <v>MYELOPROLIFERATIVE DISORDERS OR POORLY DIFFERENTIATED NEOPLASMS WITH OTHER PROCEDURES WITH CC/MCC</v>
      </c>
      <c r="C666" s="138">
        <f t="shared" si="48"/>
        <v>5.3</v>
      </c>
      <c r="D666" s="139">
        <f t="shared" si="49"/>
        <v>2.6034999999999999</v>
      </c>
      <c r="E666" s="136" t="str">
        <f t="shared" si="50"/>
        <v>A</v>
      </c>
      <c r="G666" s="45"/>
      <c r="H666" s="49">
        <v>45945</v>
      </c>
      <c r="I666"/>
    </row>
    <row r="667" spans="1:9" s="46" customFormat="1" x14ac:dyDescent="0.25">
      <c r="A667" s="136" t="s">
        <v>692</v>
      </c>
      <c r="B667" s="137" t="str">
        <f t="shared" si="47"/>
        <v>MYELOPROLIFERATIVE DISORDERS OR POORLY DIFFERENTIATED NEOPLASMS WITH OTHER PROCEDURES WITHOUT CC/MCC</v>
      </c>
      <c r="C667" s="138">
        <f t="shared" si="48"/>
        <v>1.9</v>
      </c>
      <c r="D667" s="139">
        <f t="shared" si="49"/>
        <v>2.1206999999999998</v>
      </c>
      <c r="E667" s="136" t="str">
        <f t="shared" si="50"/>
        <v>A</v>
      </c>
      <c r="G667" s="45"/>
      <c r="H667" s="49">
        <v>45946</v>
      </c>
      <c r="I667"/>
    </row>
    <row r="668" spans="1:9" s="46" customFormat="1" x14ac:dyDescent="0.25">
      <c r="A668" s="136" t="s">
        <v>693</v>
      </c>
      <c r="B668" s="137" t="str">
        <f t="shared" si="47"/>
        <v>OTHER ANTEPARTUM DIAGNOSES WITHOUT O.R. PROCEDURES WITH MCC</v>
      </c>
      <c r="C668" s="138">
        <f t="shared" si="48"/>
        <v>2.9</v>
      </c>
      <c r="D668" s="139">
        <f t="shared" si="49"/>
        <v>0.83689999999999998</v>
      </c>
      <c r="E668" s="136" t="str">
        <f t="shared" si="50"/>
        <v>A</v>
      </c>
      <c r="G668" s="45"/>
      <c r="H668" s="49">
        <v>45947</v>
      </c>
      <c r="I668"/>
    </row>
    <row r="669" spans="1:9" s="46" customFormat="1" x14ac:dyDescent="0.25">
      <c r="A669" s="136" t="s">
        <v>694</v>
      </c>
      <c r="B669" s="137" t="str">
        <f t="shared" si="47"/>
        <v>OTHER ANTEPARTUM DIAGNOSES WITHOUT O.R. PROCEDURES WITH CC</v>
      </c>
      <c r="C669" s="138">
        <f t="shared" si="48"/>
        <v>2.5</v>
      </c>
      <c r="D669" s="139">
        <f t="shared" si="49"/>
        <v>0.63690000000000002</v>
      </c>
      <c r="E669" s="136" t="str">
        <f t="shared" si="50"/>
        <v>A</v>
      </c>
      <c r="G669" s="45"/>
      <c r="H669" s="49">
        <v>45948</v>
      </c>
      <c r="I669"/>
    </row>
    <row r="670" spans="1:9" s="46" customFormat="1" x14ac:dyDescent="0.25">
      <c r="A670" s="136" t="s">
        <v>695</v>
      </c>
      <c r="B670" s="137" t="str">
        <f t="shared" si="47"/>
        <v>OTHER ANTEPARTUM DIAGNOSES WITHOUT O.R. PROCEDURES WITHOUT CC/MCC</v>
      </c>
      <c r="C670" s="138">
        <f t="shared" si="48"/>
        <v>1.9</v>
      </c>
      <c r="D670" s="139">
        <f t="shared" si="49"/>
        <v>0.48299999999999998</v>
      </c>
      <c r="E670" s="136" t="str">
        <f t="shared" si="50"/>
        <v>A</v>
      </c>
      <c r="G670" s="45"/>
      <c r="H670" s="49">
        <v>45949</v>
      </c>
      <c r="I670"/>
    </row>
    <row r="671" spans="1:9" s="46" customFormat="1" x14ac:dyDescent="0.25">
      <c r="A671" s="136" t="s">
        <v>696</v>
      </c>
      <c r="B671" s="137" t="str">
        <f t="shared" si="47"/>
        <v>ACUTE LEUKEMIA WITH MCC</v>
      </c>
      <c r="C671" s="138">
        <f t="shared" si="48"/>
        <v>13.4</v>
      </c>
      <c r="D671" s="139">
        <f t="shared" si="49"/>
        <v>5.6429999999999998</v>
      </c>
      <c r="E671" s="136" t="str">
        <f t="shared" si="50"/>
        <v>A</v>
      </c>
      <c r="G671" s="45"/>
      <c r="H671" s="49">
        <v>45950</v>
      </c>
      <c r="I671"/>
    </row>
    <row r="672" spans="1:9" s="46" customFormat="1" x14ac:dyDescent="0.25">
      <c r="A672" s="136" t="s">
        <v>697</v>
      </c>
      <c r="B672" s="137" t="str">
        <f t="shared" si="47"/>
        <v>ACUTE LEUKEMIA WITH CC</v>
      </c>
      <c r="C672" s="138">
        <f t="shared" si="48"/>
        <v>9.6</v>
      </c>
      <c r="D672" s="139">
        <f t="shared" si="49"/>
        <v>3.7103999999999999</v>
      </c>
      <c r="E672" s="136" t="str">
        <f t="shared" si="50"/>
        <v>A</v>
      </c>
      <c r="G672" s="45"/>
      <c r="H672" s="49">
        <v>45951</v>
      </c>
      <c r="I672"/>
    </row>
    <row r="673" spans="1:9" s="46" customFormat="1" x14ac:dyDescent="0.25">
      <c r="A673" s="136" t="s">
        <v>698</v>
      </c>
      <c r="B673" s="137" t="str">
        <f t="shared" si="47"/>
        <v>ACUTE LEUKEMIA WITHOUT CC/MCC</v>
      </c>
      <c r="C673" s="138">
        <f t="shared" si="48"/>
        <v>2.6</v>
      </c>
      <c r="D673" s="139">
        <f t="shared" si="49"/>
        <v>1.6773</v>
      </c>
      <c r="E673" s="136" t="str">
        <f t="shared" si="50"/>
        <v>M</v>
      </c>
      <c r="G673" s="45"/>
      <c r="H673" s="49">
        <v>45952</v>
      </c>
      <c r="I673"/>
    </row>
    <row r="674" spans="1:9" s="46" customFormat="1" x14ac:dyDescent="0.25">
      <c r="A674" s="136" t="s">
        <v>699</v>
      </c>
      <c r="B674" s="137" t="str">
        <f t="shared" si="47"/>
        <v>CHEMOTHERAPY WITH ACUTE LEUKEMIA AS SECONDARY DIAGNOSIS OR WITH HIGH DOSE CHEMOTHERAPY AGENT WITH MCC</v>
      </c>
      <c r="C674" s="138">
        <f t="shared" si="48"/>
        <v>6.9</v>
      </c>
      <c r="D674" s="139">
        <f t="shared" si="49"/>
        <v>2.2107000000000001</v>
      </c>
      <c r="E674" s="136" t="str">
        <f t="shared" si="50"/>
        <v>A</v>
      </c>
      <c r="G674" s="45"/>
      <c r="H674" s="49">
        <v>45953</v>
      </c>
      <c r="I674"/>
    </row>
    <row r="675" spans="1:9" s="46" customFormat="1" x14ac:dyDescent="0.25">
      <c r="A675" s="136" t="s">
        <v>700</v>
      </c>
      <c r="B675" s="137" t="str">
        <f t="shared" si="47"/>
        <v>CHEMOTHERAPY WITH ACUTE LEUKEMIA AS SECONDARY DIAGNOSIS WITH CC OR HIGH DOSE CHEMOTHERAPY AGENT</v>
      </c>
      <c r="C675" s="138">
        <f t="shared" si="48"/>
        <v>3.6</v>
      </c>
      <c r="D675" s="139">
        <f t="shared" si="49"/>
        <v>0.98009999999999997</v>
      </c>
      <c r="E675" s="136" t="str">
        <f t="shared" si="50"/>
        <v>A</v>
      </c>
      <c r="G675" s="45"/>
      <c r="H675" s="49">
        <v>45954</v>
      </c>
      <c r="I675"/>
    </row>
    <row r="676" spans="1:9" s="46" customFormat="1" x14ac:dyDescent="0.25">
      <c r="A676" s="136" t="s">
        <v>701</v>
      </c>
      <c r="B676" s="137" t="str">
        <f t="shared" si="47"/>
        <v>CHEMOTHERAPY WITH ACUTE LEUKEMIA AS SECONDARY DIAGNOSIS WITHOUT CC/MCC</v>
      </c>
      <c r="C676" s="138">
        <f t="shared" si="48"/>
        <v>3.2</v>
      </c>
      <c r="D676" s="139">
        <f t="shared" si="49"/>
        <v>0.78669999999999995</v>
      </c>
      <c r="E676" s="136" t="str">
        <f t="shared" si="50"/>
        <v>A</v>
      </c>
      <c r="G676" s="45"/>
      <c r="H676" s="49">
        <v>45955</v>
      </c>
      <c r="I676"/>
    </row>
    <row r="677" spans="1:9" s="46" customFormat="1" x14ac:dyDescent="0.25">
      <c r="A677" s="136" t="s">
        <v>702</v>
      </c>
      <c r="B677" s="137" t="str">
        <f t="shared" si="47"/>
        <v>LYMPHOMA AND NON-ACUTE LEUKEMIA WITH MCC</v>
      </c>
      <c r="C677" s="138">
        <f t="shared" si="48"/>
        <v>5.6</v>
      </c>
      <c r="D677" s="139">
        <f t="shared" si="49"/>
        <v>2.6629999999999998</v>
      </c>
      <c r="E677" s="136" t="str">
        <f t="shared" si="50"/>
        <v>A</v>
      </c>
      <c r="G677" s="45"/>
      <c r="H677" s="49">
        <v>45956</v>
      </c>
      <c r="I677"/>
    </row>
    <row r="678" spans="1:9" s="46" customFormat="1" x14ac:dyDescent="0.25">
      <c r="A678" s="136" t="s">
        <v>703</v>
      </c>
      <c r="B678" s="137" t="str">
        <f t="shared" si="47"/>
        <v>LYMPHOMA AND NON-ACUTE LEUKEMIA WITH CC</v>
      </c>
      <c r="C678" s="138">
        <f t="shared" si="48"/>
        <v>4.2</v>
      </c>
      <c r="D678" s="139">
        <f t="shared" si="49"/>
        <v>1.9926999999999999</v>
      </c>
      <c r="E678" s="136" t="str">
        <f t="shared" si="50"/>
        <v>A</v>
      </c>
      <c r="G678" s="45"/>
      <c r="H678" s="49">
        <v>45957</v>
      </c>
      <c r="I678"/>
    </row>
    <row r="679" spans="1:9" s="46" customFormat="1" x14ac:dyDescent="0.25">
      <c r="A679" s="136" t="s">
        <v>704</v>
      </c>
      <c r="B679" s="137" t="str">
        <f t="shared" si="47"/>
        <v>LYMPHOMA AND NON-ACUTE LEUKEMIA WITHOUT CC/MCC</v>
      </c>
      <c r="C679" s="138">
        <f t="shared" si="48"/>
        <v>3.7</v>
      </c>
      <c r="D679" s="139">
        <f t="shared" si="49"/>
        <v>1.3691</v>
      </c>
      <c r="E679" s="136" t="str">
        <f t="shared" si="50"/>
        <v>A</v>
      </c>
      <c r="G679" s="45"/>
      <c r="H679" s="49">
        <v>45958</v>
      </c>
      <c r="I679"/>
    </row>
    <row r="680" spans="1:9" s="46" customFormat="1" x14ac:dyDescent="0.25">
      <c r="A680" s="136" t="s">
        <v>705</v>
      </c>
      <c r="B680" s="137" t="str">
        <f t="shared" si="47"/>
        <v>OTHER MYELOPROLIFERATIVE DISORDERS OR POORLY DIFFERENTIATED NEOPLASTIC DIAGNOSES WITH MCC</v>
      </c>
      <c r="C680" s="138">
        <f t="shared" si="48"/>
        <v>5.5</v>
      </c>
      <c r="D680" s="139">
        <f t="shared" si="49"/>
        <v>2.3252999999999999</v>
      </c>
      <c r="E680" s="136" t="str">
        <f t="shared" si="50"/>
        <v>AO</v>
      </c>
      <c r="G680" s="45"/>
      <c r="H680" s="49">
        <v>45959</v>
      </c>
      <c r="I680"/>
    </row>
    <row r="681" spans="1:9" s="46" customFormat="1" x14ac:dyDescent="0.25">
      <c r="A681" s="136" t="s">
        <v>706</v>
      </c>
      <c r="B681" s="137" t="str">
        <f t="shared" si="47"/>
        <v>OTHER MYELOPROLIFERATIVE DISORDERS OR POORLY DIFFERENTIATED NEOPLASTIC DIAGNOSES WITH CC</v>
      </c>
      <c r="C681" s="138">
        <f t="shared" si="48"/>
        <v>3.7</v>
      </c>
      <c r="D681" s="139">
        <f t="shared" si="49"/>
        <v>1.3338000000000001</v>
      </c>
      <c r="E681" s="136" t="str">
        <f t="shared" si="50"/>
        <v>MO</v>
      </c>
      <c r="G681" s="45"/>
      <c r="H681" s="49">
        <v>45960</v>
      </c>
      <c r="I681"/>
    </row>
    <row r="682" spans="1:9" s="46" customFormat="1" x14ac:dyDescent="0.25">
      <c r="A682" s="136" t="s">
        <v>707</v>
      </c>
      <c r="B682" s="137" t="str">
        <f t="shared" si="47"/>
        <v>OTHER MYELOPROLIFERATIVE DISORDERS OR POORLY DIFFERENTIATED NEOPLASTIC DIAGNOSES WITHOUT CC/MCC</v>
      </c>
      <c r="C682" s="138">
        <f t="shared" si="48"/>
        <v>2.2999999999999998</v>
      </c>
      <c r="D682" s="139">
        <f t="shared" si="49"/>
        <v>1.2422</v>
      </c>
      <c r="E682" s="136" t="str">
        <f t="shared" si="50"/>
        <v>M</v>
      </c>
      <c r="G682" s="45"/>
      <c r="H682" s="49">
        <v>45961</v>
      </c>
      <c r="I682"/>
    </row>
    <row r="683" spans="1:9" s="46" customFormat="1" x14ac:dyDescent="0.25">
      <c r="A683" s="136" t="s">
        <v>708</v>
      </c>
      <c r="B683" s="137" t="str">
        <f t="shared" si="47"/>
        <v>CHEMOTHERAPY WITHOUT ACUTE LEUKEMIA AS SECONDARY DIAGNOSIS WITH MCC</v>
      </c>
      <c r="C683" s="138">
        <f t="shared" si="48"/>
        <v>4.4000000000000004</v>
      </c>
      <c r="D683" s="139">
        <f t="shared" si="49"/>
        <v>1.8171999999999999</v>
      </c>
      <c r="E683" s="136" t="str">
        <f t="shared" si="50"/>
        <v>A</v>
      </c>
      <c r="G683" s="45"/>
      <c r="H683" s="49">
        <v>45962</v>
      </c>
      <c r="I683"/>
    </row>
    <row r="684" spans="1:9" s="46" customFormat="1" x14ac:dyDescent="0.25">
      <c r="A684" s="136" t="s">
        <v>709</v>
      </c>
      <c r="B684" s="137" t="str">
        <f t="shared" si="47"/>
        <v>CHEMOTHERAPY WITHOUT ACUTE LEUKEMIA AS SECONDARY DIAGNOSIS WITH CC</v>
      </c>
      <c r="C684" s="138">
        <f t="shared" si="48"/>
        <v>3.6</v>
      </c>
      <c r="D684" s="139">
        <f t="shared" si="49"/>
        <v>0.94410000000000005</v>
      </c>
      <c r="E684" s="136" t="str">
        <f t="shared" si="50"/>
        <v>AP</v>
      </c>
      <c r="G684" s="45"/>
      <c r="H684" s="49">
        <v>45963</v>
      </c>
      <c r="I684"/>
    </row>
    <row r="685" spans="1:9" s="46" customFormat="1" x14ac:dyDescent="0.25">
      <c r="A685" s="136" t="s">
        <v>710</v>
      </c>
      <c r="B685" s="137" t="str">
        <f t="shared" si="47"/>
        <v>CHEMOTHERAPY WITHOUT ACUTE LEUKEMIA AS SECONDARY DIAGNOSIS WITHOUT CC/MCC</v>
      </c>
      <c r="C685" s="138">
        <f t="shared" si="48"/>
        <v>2.6</v>
      </c>
      <c r="D685" s="139">
        <f t="shared" si="49"/>
        <v>0.67190000000000005</v>
      </c>
      <c r="E685" s="136" t="str">
        <f t="shared" si="50"/>
        <v>MP</v>
      </c>
      <c r="G685" s="45"/>
      <c r="H685" s="49">
        <v>45964</v>
      </c>
      <c r="I685"/>
    </row>
    <row r="686" spans="1:9" s="46" customFormat="1" x14ac:dyDescent="0.25">
      <c r="A686" s="136" t="s">
        <v>711</v>
      </c>
      <c r="B686" s="137" t="str">
        <f t="shared" si="47"/>
        <v>RADIOTHERAPY</v>
      </c>
      <c r="C686" s="138">
        <f t="shared" si="48"/>
        <v>6.5</v>
      </c>
      <c r="D686" s="139">
        <f t="shared" si="49"/>
        <v>3.8025000000000002</v>
      </c>
      <c r="E686" s="136" t="str">
        <f t="shared" si="50"/>
        <v>M</v>
      </c>
      <c r="G686" s="45"/>
      <c r="H686" s="49">
        <v>45965</v>
      </c>
      <c r="I686"/>
    </row>
    <row r="687" spans="1:9" s="46" customFormat="1" x14ac:dyDescent="0.25">
      <c r="A687" s="136" t="s">
        <v>712</v>
      </c>
      <c r="B687" s="137" t="str">
        <f t="shared" si="47"/>
        <v>ACUTE LEUKEMIA WITH OTHER PROCEDURES</v>
      </c>
      <c r="C687" s="138">
        <f t="shared" si="48"/>
        <v>15.6</v>
      </c>
      <c r="D687" s="139">
        <f t="shared" si="49"/>
        <v>12.3695</v>
      </c>
      <c r="E687" s="136" t="str">
        <f t="shared" si="50"/>
        <v>M</v>
      </c>
      <c r="G687" s="45"/>
      <c r="H687" s="49">
        <v>45966</v>
      </c>
      <c r="I687"/>
    </row>
    <row r="688" spans="1:9" s="46" customFormat="1" x14ac:dyDescent="0.25">
      <c r="A688" s="136" t="s">
        <v>713</v>
      </c>
      <c r="B688" s="137" t="str">
        <f t="shared" si="47"/>
        <v>INFECTIOUS AND PARASITIC DISEASES WITH O.R. PROCEDURES WITH MCC</v>
      </c>
      <c r="C688" s="138">
        <f t="shared" si="48"/>
        <v>11</v>
      </c>
      <c r="D688" s="139">
        <f t="shared" si="49"/>
        <v>5.7801</v>
      </c>
      <c r="E688" s="136" t="str">
        <f t="shared" si="50"/>
        <v>A</v>
      </c>
      <c r="G688" s="45"/>
      <c r="H688" s="49">
        <v>45967</v>
      </c>
      <c r="I688"/>
    </row>
    <row r="689" spans="1:9" s="46" customFormat="1" x14ac:dyDescent="0.25">
      <c r="A689" s="136" t="s">
        <v>714</v>
      </c>
      <c r="B689" s="137" t="str">
        <f t="shared" si="47"/>
        <v>INFECTIOUS AND PARASITIC DISEASES WITH O.R. PROCEDURES WITH CC</v>
      </c>
      <c r="C689" s="138">
        <f t="shared" si="48"/>
        <v>4.9000000000000004</v>
      </c>
      <c r="D689" s="139">
        <f t="shared" si="49"/>
        <v>2.2631000000000001</v>
      </c>
      <c r="E689" s="136" t="str">
        <f t="shared" si="50"/>
        <v>A</v>
      </c>
      <c r="G689" s="45"/>
      <c r="H689" s="49">
        <v>45968</v>
      </c>
      <c r="I689"/>
    </row>
    <row r="690" spans="1:9" s="46" customFormat="1" x14ac:dyDescent="0.25">
      <c r="A690" s="136" t="s">
        <v>715</v>
      </c>
      <c r="B690" s="137" t="str">
        <f t="shared" si="47"/>
        <v>INFECTIOUS AND PARASITIC DISEASES WITH O.R. PROCEDURES WITHOUT CC/MCC</v>
      </c>
      <c r="C690" s="138">
        <f t="shared" si="48"/>
        <v>3.2</v>
      </c>
      <c r="D690" s="139">
        <f t="shared" si="49"/>
        <v>2.1337999999999999</v>
      </c>
      <c r="E690" s="136" t="str">
        <f t="shared" si="50"/>
        <v>M</v>
      </c>
      <c r="G690" s="45"/>
      <c r="H690" s="49">
        <v>45969</v>
      </c>
      <c r="I690"/>
    </row>
    <row r="691" spans="1:9" s="46" customFormat="1" x14ac:dyDescent="0.25">
      <c r="A691" s="136" t="s">
        <v>716</v>
      </c>
      <c r="B691" s="137" t="str">
        <f t="shared" si="47"/>
        <v>POSTOPERATIVE OR POST-TRAUMATIC INFECTIONS WITH O.R. PROCEDURES WITH MCC</v>
      </c>
      <c r="C691" s="138">
        <f t="shared" si="48"/>
        <v>8.8000000000000007</v>
      </c>
      <c r="D691" s="139">
        <f t="shared" si="49"/>
        <v>3.7423999999999999</v>
      </c>
      <c r="E691" s="136" t="str">
        <f t="shared" si="50"/>
        <v>A</v>
      </c>
      <c r="G691" s="45"/>
      <c r="H691" s="49">
        <v>45970</v>
      </c>
      <c r="I691"/>
    </row>
    <row r="692" spans="1:9" s="46" customFormat="1" x14ac:dyDescent="0.25">
      <c r="A692" s="136" t="s">
        <v>717</v>
      </c>
      <c r="B692" s="137" t="str">
        <f t="shared" si="47"/>
        <v>POSTOPERATIVE OR POST-TRAUMATIC INFECTIONS WITH O.R. PROCEDURES WITH CC</v>
      </c>
      <c r="C692" s="138">
        <f t="shared" si="48"/>
        <v>5.7</v>
      </c>
      <c r="D692" s="139">
        <f t="shared" si="49"/>
        <v>2.4072</v>
      </c>
      <c r="E692" s="136" t="str">
        <f t="shared" si="50"/>
        <v>A</v>
      </c>
      <c r="G692" s="45"/>
      <c r="H692" s="49">
        <v>45971</v>
      </c>
      <c r="I692"/>
    </row>
    <row r="693" spans="1:9" s="46" customFormat="1" x14ac:dyDescent="0.25">
      <c r="A693" s="136" t="s">
        <v>718</v>
      </c>
      <c r="B693" s="137" t="str">
        <f t="shared" si="47"/>
        <v>POSTOPERATIVE OR POST-TRAUMATIC INFECTIONS WITH O.R. PROCEDURES WITHOUT CC/MCC</v>
      </c>
      <c r="C693" s="138">
        <f t="shared" si="48"/>
        <v>4.0999999999999996</v>
      </c>
      <c r="D693" s="139">
        <f t="shared" si="49"/>
        <v>1.7185999999999999</v>
      </c>
      <c r="E693" s="136" t="str">
        <f t="shared" si="50"/>
        <v>A</v>
      </c>
      <c r="G693" s="45"/>
      <c r="H693" s="49">
        <v>45972</v>
      </c>
      <c r="I693"/>
    </row>
    <row r="694" spans="1:9" s="46" customFormat="1" x14ac:dyDescent="0.25">
      <c r="A694" s="136" t="s">
        <v>719</v>
      </c>
      <c r="B694" s="137" t="str">
        <f t="shared" si="47"/>
        <v>POSTOPERATIVE AND POST-TRAUMATIC INFECTIONS WITH MCC</v>
      </c>
      <c r="C694" s="138">
        <f t="shared" si="48"/>
        <v>4.9000000000000004</v>
      </c>
      <c r="D694" s="139">
        <f t="shared" si="49"/>
        <v>1.5468</v>
      </c>
      <c r="E694" s="136" t="str">
        <f t="shared" si="50"/>
        <v>A</v>
      </c>
      <c r="G694" s="45"/>
      <c r="H694" s="49">
        <v>45973</v>
      </c>
      <c r="I694"/>
    </row>
    <row r="695" spans="1:9" s="46" customFormat="1" x14ac:dyDescent="0.25">
      <c r="A695" s="136" t="s">
        <v>720</v>
      </c>
      <c r="B695" s="137" t="str">
        <f t="shared" si="47"/>
        <v>POSTOPERATIVE AND POST-TRAUMATIC INFECTIONS WITHOUT MCC</v>
      </c>
      <c r="C695" s="138">
        <f t="shared" si="48"/>
        <v>4.2</v>
      </c>
      <c r="D695" s="139">
        <f t="shared" si="49"/>
        <v>1.1012</v>
      </c>
      <c r="E695" s="136" t="str">
        <f t="shared" si="50"/>
        <v>A</v>
      </c>
      <c r="G695" s="45"/>
      <c r="H695" s="49">
        <v>45974</v>
      </c>
      <c r="I695"/>
    </row>
    <row r="696" spans="1:9" s="46" customFormat="1" x14ac:dyDescent="0.25">
      <c r="A696" s="136" t="s">
        <v>721</v>
      </c>
      <c r="B696" s="137" t="str">
        <f t="shared" si="47"/>
        <v>FEVER AND INFLAMMATORY CONDITIONS</v>
      </c>
      <c r="C696" s="138">
        <f t="shared" si="48"/>
        <v>2.2999999999999998</v>
      </c>
      <c r="D696" s="139">
        <f t="shared" si="49"/>
        <v>0.61570000000000003</v>
      </c>
      <c r="E696" s="136" t="str">
        <f t="shared" si="50"/>
        <v>A</v>
      </c>
      <c r="G696" s="45"/>
      <c r="H696" s="49">
        <v>45975</v>
      </c>
      <c r="I696"/>
    </row>
    <row r="697" spans="1:9" s="46" customFormat="1" x14ac:dyDescent="0.25">
      <c r="A697" s="136" t="s">
        <v>722</v>
      </c>
      <c r="B697" s="137" t="str">
        <f t="shared" si="47"/>
        <v>VIRAL ILLNESS WITH MCC</v>
      </c>
      <c r="C697" s="138">
        <f t="shared" si="48"/>
        <v>2.4</v>
      </c>
      <c r="D697" s="139">
        <f t="shared" si="49"/>
        <v>1.2218</v>
      </c>
      <c r="E697" s="136" t="str">
        <f t="shared" si="50"/>
        <v>A</v>
      </c>
      <c r="G697" s="45"/>
      <c r="H697" s="49">
        <v>45976</v>
      </c>
      <c r="I697"/>
    </row>
    <row r="698" spans="1:9" s="46" customFormat="1" x14ac:dyDescent="0.25">
      <c r="A698" s="136" t="s">
        <v>723</v>
      </c>
      <c r="B698" s="137" t="str">
        <f t="shared" si="47"/>
        <v>VIRAL ILLNESS WITHOUT MCC</v>
      </c>
      <c r="C698" s="138">
        <f t="shared" si="48"/>
        <v>2.1</v>
      </c>
      <c r="D698" s="139">
        <f t="shared" si="49"/>
        <v>0.62829999999999997</v>
      </c>
      <c r="E698" s="136" t="str">
        <f t="shared" si="50"/>
        <v>A</v>
      </c>
      <c r="G698" s="45"/>
      <c r="H698" s="49">
        <v>45977</v>
      </c>
      <c r="I698"/>
    </row>
    <row r="699" spans="1:9" s="46" customFormat="1" x14ac:dyDescent="0.25">
      <c r="A699" s="136" t="s">
        <v>724</v>
      </c>
      <c r="B699" s="137" t="str">
        <f t="shared" si="47"/>
        <v>OTHER INFECTIOUS AND PARASITIC DISEASES DIAGNOSES WITH MCC</v>
      </c>
      <c r="C699" s="138">
        <f t="shared" si="48"/>
        <v>6.5</v>
      </c>
      <c r="D699" s="139">
        <f t="shared" si="49"/>
        <v>2.7155</v>
      </c>
      <c r="E699" s="136" t="str">
        <f t="shared" si="50"/>
        <v>A</v>
      </c>
      <c r="G699" s="45"/>
      <c r="H699" s="49">
        <v>45978</v>
      </c>
      <c r="I699"/>
    </row>
    <row r="700" spans="1:9" s="46" customFormat="1" x14ac:dyDescent="0.25">
      <c r="A700" s="136" t="s">
        <v>725</v>
      </c>
      <c r="B700" s="137" t="str">
        <f t="shared" si="47"/>
        <v>OTHER INFECTIOUS AND PARASITIC DISEASES DIAGNOSES WITH CC</v>
      </c>
      <c r="C700" s="138">
        <f t="shared" si="48"/>
        <v>3.4</v>
      </c>
      <c r="D700" s="139">
        <f t="shared" si="49"/>
        <v>1.0501</v>
      </c>
      <c r="E700" s="136" t="str">
        <f t="shared" si="50"/>
        <v>A</v>
      </c>
      <c r="G700" s="45"/>
      <c r="H700" s="49">
        <v>45979</v>
      </c>
      <c r="I700"/>
    </row>
    <row r="701" spans="1:9" s="46" customFormat="1" x14ac:dyDescent="0.25">
      <c r="A701" s="136" t="s">
        <v>726</v>
      </c>
      <c r="B701" s="137" t="str">
        <f t="shared" si="47"/>
        <v>OTHER INFECTIOUS AND PARASITIC DISEASES DIAGNOSES WITHOUT CC/MCC</v>
      </c>
      <c r="C701" s="138">
        <f t="shared" si="48"/>
        <v>1.8</v>
      </c>
      <c r="D701" s="139">
        <f t="shared" si="49"/>
        <v>0.55459999999999998</v>
      </c>
      <c r="E701" s="136" t="str">
        <f t="shared" si="50"/>
        <v>A</v>
      </c>
      <c r="G701" s="45"/>
      <c r="H701" s="49">
        <v>45980</v>
      </c>
      <c r="I701"/>
    </row>
    <row r="702" spans="1:9" s="46" customFormat="1" x14ac:dyDescent="0.25">
      <c r="A702" s="136" t="s">
        <v>727</v>
      </c>
      <c r="B702" s="137" t="str">
        <f t="shared" si="47"/>
        <v>SEPTICEMIA OR SEVERE SEPSIS WITH MV &gt;96 HOURS</v>
      </c>
      <c r="C702" s="138">
        <f t="shared" si="48"/>
        <v>14</v>
      </c>
      <c r="D702" s="139">
        <f t="shared" si="49"/>
        <v>7.1043000000000003</v>
      </c>
      <c r="E702" s="136" t="str">
        <f t="shared" si="50"/>
        <v>A</v>
      </c>
      <c r="G702" s="45"/>
      <c r="H702" s="49">
        <v>45981</v>
      </c>
      <c r="I702"/>
    </row>
    <row r="703" spans="1:9" s="46" customFormat="1" x14ac:dyDescent="0.25">
      <c r="A703" s="136" t="s">
        <v>728</v>
      </c>
      <c r="B703" s="137" t="str">
        <f t="shared" si="47"/>
        <v>SEPTICEMIA OR SEVERE SEPSIS WITHOUT MV &gt;96 HOURS WITH MCC</v>
      </c>
      <c r="C703" s="138">
        <f t="shared" si="48"/>
        <v>5</v>
      </c>
      <c r="D703" s="139">
        <f t="shared" si="49"/>
        <v>2.0912000000000002</v>
      </c>
      <c r="E703" s="136" t="str">
        <f t="shared" si="50"/>
        <v>A</v>
      </c>
      <c r="G703" s="45"/>
      <c r="H703" s="49">
        <v>45982</v>
      </c>
      <c r="I703"/>
    </row>
    <row r="704" spans="1:9" s="46" customFormat="1" x14ac:dyDescent="0.25">
      <c r="A704" s="136" t="s">
        <v>729</v>
      </c>
      <c r="B704" s="137" t="str">
        <f t="shared" si="47"/>
        <v>SEPTICEMIA OR SEVERE SEPSIS WITHOUT MV &gt;96 HOURS WITHOUT MCC</v>
      </c>
      <c r="C704" s="138">
        <f t="shared" si="48"/>
        <v>3.3</v>
      </c>
      <c r="D704" s="139">
        <f t="shared" si="49"/>
        <v>1.0964</v>
      </c>
      <c r="E704" s="136" t="str">
        <f t="shared" si="50"/>
        <v>A</v>
      </c>
      <c r="G704" s="45"/>
      <c r="H704" s="49">
        <v>45983</v>
      </c>
      <c r="I704"/>
    </row>
    <row r="705" spans="1:9" s="46" customFormat="1" x14ac:dyDescent="0.25">
      <c r="A705" s="136" t="s">
        <v>730</v>
      </c>
      <c r="B705" s="137" t="str">
        <f t="shared" si="47"/>
        <v>O.R. PROCEDURES WITH PRINCIPAL DIAGNOSIS OF MENTAL ILLNESS</v>
      </c>
      <c r="C705" s="138">
        <f t="shared" si="48"/>
        <v>6.7</v>
      </c>
      <c r="D705" s="139">
        <f t="shared" si="49"/>
        <v>5.4145000000000003</v>
      </c>
      <c r="E705" s="136" t="str">
        <f t="shared" si="50"/>
        <v>M</v>
      </c>
      <c r="G705" s="45"/>
      <c r="H705" s="49">
        <v>45984</v>
      </c>
      <c r="I705"/>
    </row>
    <row r="706" spans="1:9" s="46" customFormat="1" x14ac:dyDescent="0.25">
      <c r="A706" s="136" t="s">
        <v>731</v>
      </c>
      <c r="B706" s="137" t="str">
        <f t="shared" si="47"/>
        <v>ACUTE ADJUSTMENT REACTION AND PSYCHOSOCIAL DYSFUNCTION</v>
      </c>
      <c r="C706" s="138">
        <f t="shared" si="48"/>
        <v>3.1</v>
      </c>
      <c r="D706" s="139">
        <f t="shared" si="49"/>
        <v>0.72060000000000002</v>
      </c>
      <c r="E706" s="136" t="str">
        <f t="shared" si="50"/>
        <v>A</v>
      </c>
      <c r="G706" s="45"/>
      <c r="H706" s="49">
        <v>45985</v>
      </c>
      <c r="I706"/>
    </row>
    <row r="707" spans="1:9" s="46" customFormat="1" x14ac:dyDescent="0.25">
      <c r="A707" s="136" t="s">
        <v>732</v>
      </c>
      <c r="B707" s="137" t="str">
        <f t="shared" si="47"/>
        <v>DEPRESSIVE NEUROSES</v>
      </c>
      <c r="C707" s="138">
        <f t="shared" si="48"/>
        <v>3.9</v>
      </c>
      <c r="D707" s="139">
        <f t="shared" si="49"/>
        <v>0.46339999999999998</v>
      </c>
      <c r="E707" s="136" t="str">
        <f t="shared" si="50"/>
        <v>A</v>
      </c>
      <c r="G707" s="45"/>
      <c r="H707" s="49">
        <v>45986</v>
      </c>
      <c r="I707"/>
    </row>
    <row r="708" spans="1:9" s="46" customFormat="1" x14ac:dyDescent="0.25">
      <c r="A708" s="136" t="s">
        <v>733</v>
      </c>
      <c r="B708" s="137" t="str">
        <f t="shared" ref="B708:B781" si="51">VLOOKUP($A708, DRG_Tab, 2, FALSE)</f>
        <v>NEUROSES EXCEPT DEPRESSIVE</v>
      </c>
      <c r="C708" s="138">
        <f t="shared" ref="C708:C781" si="52">ROUND(VLOOKUP($A708, DRG_Tab, 14, FALSE), 1)</f>
        <v>3.6</v>
      </c>
      <c r="D708" s="139">
        <f t="shared" ref="D708:D781" si="53">VLOOKUP($A708, DRG_Tab, 20, FALSE)</f>
        <v>0.39069999999999999</v>
      </c>
      <c r="E708" s="136" t="str">
        <f t="shared" ref="E708:E781" si="54">VLOOKUP(A708, DRG_Tab, 19, FALSE)</f>
        <v>A</v>
      </c>
      <c r="G708" s="45"/>
      <c r="H708" s="49">
        <v>45987</v>
      </c>
      <c r="I708"/>
    </row>
    <row r="709" spans="1:9" s="46" customFormat="1" x14ac:dyDescent="0.25">
      <c r="A709" s="136" t="s">
        <v>734</v>
      </c>
      <c r="B709" s="137" t="str">
        <f t="shared" si="51"/>
        <v>DISORDERS OF PERSONALITY AND IMPULSE CONTROL</v>
      </c>
      <c r="C709" s="138">
        <f t="shared" si="52"/>
        <v>5.9</v>
      </c>
      <c r="D709" s="139">
        <f t="shared" si="53"/>
        <v>0.68569999999999998</v>
      </c>
      <c r="E709" s="136" t="str">
        <f t="shared" si="54"/>
        <v>A</v>
      </c>
      <c r="G709" s="45"/>
      <c r="H709" s="49">
        <v>45988</v>
      </c>
      <c r="I709"/>
    </row>
    <row r="710" spans="1:9" s="46" customFormat="1" x14ac:dyDescent="0.25">
      <c r="A710" s="136" t="s">
        <v>735</v>
      </c>
      <c r="B710" s="137" t="str">
        <f t="shared" si="51"/>
        <v>ORGANIC DISTURBANCES AND INTELLECTUAL DISABILITY</v>
      </c>
      <c r="C710" s="138">
        <f t="shared" si="52"/>
        <v>3.1</v>
      </c>
      <c r="D710" s="139">
        <f t="shared" si="53"/>
        <v>0.78720000000000001</v>
      </c>
      <c r="E710" s="136" t="str">
        <f t="shared" si="54"/>
        <v>A</v>
      </c>
      <c r="G710" s="45"/>
      <c r="H710" s="49">
        <v>45989</v>
      </c>
      <c r="I710"/>
    </row>
    <row r="711" spans="1:9" s="46" customFormat="1" x14ac:dyDescent="0.25">
      <c r="A711" s="136" t="s">
        <v>736</v>
      </c>
      <c r="B711" s="137" t="str">
        <f t="shared" si="51"/>
        <v>PSYCHOSES</v>
      </c>
      <c r="C711" s="138">
        <f t="shared" si="52"/>
        <v>5.5</v>
      </c>
      <c r="D711" s="139">
        <f t="shared" si="53"/>
        <v>0.62</v>
      </c>
      <c r="E711" s="136" t="str">
        <f t="shared" si="54"/>
        <v>A</v>
      </c>
      <c r="G711" s="45"/>
      <c r="H711" s="49">
        <v>45990</v>
      </c>
      <c r="I711"/>
    </row>
    <row r="712" spans="1:9" s="46" customFormat="1" x14ac:dyDescent="0.25">
      <c r="A712" s="136" t="s">
        <v>737</v>
      </c>
      <c r="B712" s="137" t="str">
        <f t="shared" si="51"/>
        <v>BEHAVIORAL AND DEVELOPMENTAL DISORDERS</v>
      </c>
      <c r="C712" s="138">
        <f t="shared" si="52"/>
        <v>5.0999999999999996</v>
      </c>
      <c r="D712" s="139">
        <f t="shared" si="53"/>
        <v>2.7479</v>
      </c>
      <c r="E712" s="136" t="str">
        <f t="shared" si="54"/>
        <v>M</v>
      </c>
      <c r="G712" s="45"/>
      <c r="H712" s="49">
        <v>45991</v>
      </c>
      <c r="I712"/>
    </row>
    <row r="713" spans="1:9" s="46" customFormat="1" x14ac:dyDescent="0.25">
      <c r="A713" s="136" t="s">
        <v>738</v>
      </c>
      <c r="B713" s="137" t="str">
        <f t="shared" si="51"/>
        <v>OTHER MENTAL DISORDER DIAGNOSES</v>
      </c>
      <c r="C713" s="138">
        <f t="shared" si="52"/>
        <v>6.3</v>
      </c>
      <c r="D713" s="139">
        <f t="shared" si="53"/>
        <v>1.1553</v>
      </c>
      <c r="E713" s="136" t="str">
        <f t="shared" si="54"/>
        <v>A</v>
      </c>
      <c r="G713" s="45"/>
      <c r="H713" s="49">
        <v>45992</v>
      </c>
      <c r="I713"/>
    </row>
    <row r="714" spans="1:9" s="46" customFormat="1" x14ac:dyDescent="0.25">
      <c r="A714" s="136" t="s">
        <v>739</v>
      </c>
      <c r="B714" s="137" t="str">
        <f t="shared" si="51"/>
        <v>ALCOHOL, DRUG ABUSE OR DEPENDENCE, LEFT AMA</v>
      </c>
      <c r="C714" s="138">
        <f t="shared" si="52"/>
        <v>2.2000000000000002</v>
      </c>
      <c r="D714" s="139">
        <f t="shared" si="53"/>
        <v>0.6653</v>
      </c>
      <c r="E714" s="136" t="str">
        <f t="shared" si="54"/>
        <v>A</v>
      </c>
      <c r="G714" s="45"/>
      <c r="H714" s="49">
        <v>45993</v>
      </c>
      <c r="I714"/>
    </row>
    <row r="715" spans="1:9" s="46" customFormat="1" x14ac:dyDescent="0.25">
      <c r="A715" s="136" t="s">
        <v>740</v>
      </c>
      <c r="B715" s="137" t="str">
        <f t="shared" si="51"/>
        <v>ALCOHOL, DRUG ABUSE OR DEPENDENCE WITH REHABILITATION THERAPY</v>
      </c>
      <c r="C715" s="138">
        <f t="shared" si="52"/>
        <v>7.5</v>
      </c>
      <c r="D715" s="139">
        <f t="shared" si="53"/>
        <v>2.0979999999999999</v>
      </c>
      <c r="E715" s="136" t="str">
        <f t="shared" si="54"/>
        <v>M</v>
      </c>
      <c r="G715" s="45"/>
      <c r="H715" s="49">
        <v>45994</v>
      </c>
      <c r="I715"/>
    </row>
    <row r="716" spans="1:9" s="46" customFormat="1" x14ac:dyDescent="0.25">
      <c r="A716" s="136" t="s">
        <v>741</v>
      </c>
      <c r="B716" s="137" t="str">
        <f t="shared" si="51"/>
        <v>ALCOHOL, DRUG ABUSE OR DEPENDENCE WITHOUT REHABILITATION THERAPY WITH MCC</v>
      </c>
      <c r="C716" s="138">
        <f t="shared" si="52"/>
        <v>5</v>
      </c>
      <c r="D716" s="139">
        <f t="shared" si="53"/>
        <v>1.5863</v>
      </c>
      <c r="E716" s="136" t="str">
        <f t="shared" si="54"/>
        <v>A</v>
      </c>
      <c r="G716" s="45"/>
      <c r="H716" s="49">
        <v>45995</v>
      </c>
      <c r="I716"/>
    </row>
    <row r="717" spans="1:9" s="46" customFormat="1" x14ac:dyDescent="0.25">
      <c r="A717" s="136" t="s">
        <v>742</v>
      </c>
      <c r="B717" s="137" t="str">
        <f t="shared" si="51"/>
        <v>ALCOHOL, DRUG ABUSE OR DEPENDENCE WITHOUT REHABILITATION THERAPY WITHOUT MCC</v>
      </c>
      <c r="C717" s="138">
        <f t="shared" si="52"/>
        <v>3.6</v>
      </c>
      <c r="D717" s="139">
        <f t="shared" si="53"/>
        <v>0.77549999999999997</v>
      </c>
      <c r="E717" s="136" t="str">
        <f t="shared" si="54"/>
        <v>A</v>
      </c>
      <c r="G717" s="45"/>
      <c r="H717" s="49">
        <v>45996</v>
      </c>
      <c r="I717"/>
    </row>
    <row r="718" spans="1:9" s="46" customFormat="1" x14ac:dyDescent="0.25">
      <c r="A718" s="136" t="s">
        <v>743</v>
      </c>
      <c r="B718" s="137" t="str">
        <f t="shared" si="51"/>
        <v>WOUND DEBRIDEMENTS FOR INJURIES WITH MCC</v>
      </c>
      <c r="C718" s="138">
        <f t="shared" si="52"/>
        <v>9.5</v>
      </c>
      <c r="D718" s="139">
        <f t="shared" si="53"/>
        <v>6.5822000000000003</v>
      </c>
      <c r="E718" s="136" t="str">
        <f t="shared" si="54"/>
        <v>M</v>
      </c>
      <c r="G718" s="45"/>
      <c r="H718" s="49">
        <v>45997</v>
      </c>
      <c r="I718"/>
    </row>
    <row r="719" spans="1:9" s="46" customFormat="1" x14ac:dyDescent="0.25">
      <c r="A719" s="136" t="s">
        <v>744</v>
      </c>
      <c r="B719" s="137" t="str">
        <f t="shared" si="51"/>
        <v>WOUND DEBRIDEMENTS FOR INJURIES WITH CC</v>
      </c>
      <c r="C719" s="138">
        <f t="shared" si="52"/>
        <v>3.4</v>
      </c>
      <c r="D719" s="139">
        <f t="shared" si="53"/>
        <v>1.9442999999999999</v>
      </c>
      <c r="E719" s="136" t="str">
        <f t="shared" si="54"/>
        <v>A</v>
      </c>
      <c r="G719" s="45"/>
      <c r="H719" s="49">
        <v>45998</v>
      </c>
      <c r="I719"/>
    </row>
    <row r="720" spans="1:9" s="46" customFormat="1" x14ac:dyDescent="0.25">
      <c r="A720" s="136" t="s">
        <v>745</v>
      </c>
      <c r="B720" s="137" t="str">
        <f t="shared" si="51"/>
        <v>WOUND DEBRIDEMENTS FOR INJURIES WITHOUT CC/MCC</v>
      </c>
      <c r="C720" s="138">
        <f t="shared" si="52"/>
        <v>2.4</v>
      </c>
      <c r="D720" s="139">
        <f t="shared" si="53"/>
        <v>1.6534</v>
      </c>
      <c r="E720" s="136" t="str">
        <f t="shared" si="54"/>
        <v>M</v>
      </c>
      <c r="G720" s="45"/>
      <c r="H720" s="49">
        <v>45999</v>
      </c>
      <c r="I720"/>
    </row>
    <row r="721" spans="1:9" s="46" customFormat="1" x14ac:dyDescent="0.25">
      <c r="A721" s="136" t="s">
        <v>746</v>
      </c>
      <c r="B721" s="137" t="str">
        <f t="shared" si="51"/>
        <v>SKIN GRAFTS FOR INJURIES WITH CC/MCC</v>
      </c>
      <c r="C721" s="138">
        <f t="shared" si="52"/>
        <v>6.6</v>
      </c>
      <c r="D721" s="139">
        <f t="shared" si="53"/>
        <v>5.4574999999999996</v>
      </c>
      <c r="E721" s="136" t="str">
        <f t="shared" si="54"/>
        <v>M</v>
      </c>
      <c r="G721" s="45"/>
      <c r="H721" s="49">
        <v>46000</v>
      </c>
      <c r="I721"/>
    </row>
    <row r="722" spans="1:9" s="46" customFormat="1" x14ac:dyDescent="0.25">
      <c r="A722" s="136" t="s">
        <v>747</v>
      </c>
      <c r="B722" s="137" t="str">
        <f t="shared" si="51"/>
        <v>SKIN GRAFTS FOR INJURIES WITHOUT CC/MCC</v>
      </c>
      <c r="C722" s="138">
        <f t="shared" si="52"/>
        <v>2.9</v>
      </c>
      <c r="D722" s="139">
        <f t="shared" si="53"/>
        <v>2.2864</v>
      </c>
      <c r="E722" s="136" t="str">
        <f t="shared" si="54"/>
        <v>M</v>
      </c>
      <c r="G722" s="45"/>
      <c r="H722" s="49">
        <v>46001</v>
      </c>
      <c r="I722"/>
    </row>
    <row r="723" spans="1:9" s="46" customFormat="1" x14ac:dyDescent="0.25">
      <c r="A723" s="136" t="s">
        <v>748</v>
      </c>
      <c r="B723" s="137" t="str">
        <f t="shared" si="51"/>
        <v>HAND PROCEDURES FOR INJURIES</v>
      </c>
      <c r="C723" s="138">
        <f t="shared" si="52"/>
        <v>2</v>
      </c>
      <c r="D723" s="139">
        <f t="shared" si="53"/>
        <v>1.5081</v>
      </c>
      <c r="E723" s="136" t="str">
        <f t="shared" si="54"/>
        <v>A</v>
      </c>
      <c r="G723" s="45"/>
      <c r="H723" s="49">
        <v>46002</v>
      </c>
      <c r="I723"/>
    </row>
    <row r="724" spans="1:9" s="46" customFormat="1" x14ac:dyDescent="0.25">
      <c r="A724" s="136" t="s">
        <v>749</v>
      </c>
      <c r="B724" s="137" t="str">
        <f t="shared" si="51"/>
        <v>OTHER O.R. PROCEDURES FOR INJURIES WITH MCC</v>
      </c>
      <c r="C724" s="138">
        <f t="shared" si="52"/>
        <v>6.9</v>
      </c>
      <c r="D724" s="139">
        <f t="shared" si="53"/>
        <v>4.0243000000000002</v>
      </c>
      <c r="E724" s="136" t="str">
        <f t="shared" si="54"/>
        <v>A</v>
      </c>
      <c r="G724" s="45"/>
      <c r="H724" s="49">
        <v>46003</v>
      </c>
      <c r="I724"/>
    </row>
    <row r="725" spans="1:9" s="46" customFormat="1" x14ac:dyDescent="0.25">
      <c r="A725" s="136" t="s">
        <v>750</v>
      </c>
      <c r="B725" s="137" t="str">
        <f t="shared" si="51"/>
        <v>OTHER O.R. PROCEDURES FOR INJURIES WITH CC</v>
      </c>
      <c r="C725" s="138">
        <f t="shared" si="52"/>
        <v>4.0999999999999996</v>
      </c>
      <c r="D725" s="139">
        <f t="shared" si="53"/>
        <v>2.2195999999999998</v>
      </c>
      <c r="E725" s="136" t="str">
        <f t="shared" si="54"/>
        <v>A</v>
      </c>
      <c r="G725" s="45"/>
      <c r="H725" s="49">
        <v>46004</v>
      </c>
      <c r="I725"/>
    </row>
    <row r="726" spans="1:9" s="46" customFormat="1" x14ac:dyDescent="0.25">
      <c r="A726" s="136" t="s">
        <v>751</v>
      </c>
      <c r="B726" s="137" t="str">
        <f t="shared" si="51"/>
        <v>OTHER O.R. PROCEDURES FOR INJURIES WITHOUT CC/MCC</v>
      </c>
      <c r="C726" s="138">
        <f t="shared" si="52"/>
        <v>1.9</v>
      </c>
      <c r="D726" s="139">
        <f t="shared" si="53"/>
        <v>1.1951000000000001</v>
      </c>
      <c r="E726" s="136" t="str">
        <f t="shared" si="54"/>
        <v>A</v>
      </c>
      <c r="G726" s="45"/>
      <c r="H726" s="49">
        <v>46005</v>
      </c>
      <c r="I726"/>
    </row>
    <row r="727" spans="1:9" s="46" customFormat="1" x14ac:dyDescent="0.25">
      <c r="A727" s="136" t="s">
        <v>752</v>
      </c>
      <c r="B727" s="137" t="str">
        <f t="shared" si="51"/>
        <v>TRAUMATIC INJURY WITH MCC</v>
      </c>
      <c r="C727" s="138">
        <f t="shared" si="52"/>
        <v>3.7</v>
      </c>
      <c r="D727" s="139">
        <f t="shared" si="53"/>
        <v>2.2726999999999999</v>
      </c>
      <c r="E727" s="136" t="str">
        <f t="shared" si="54"/>
        <v>M</v>
      </c>
      <c r="G727" s="45"/>
      <c r="H727" s="49">
        <v>46006</v>
      </c>
      <c r="I727"/>
    </row>
    <row r="728" spans="1:9" s="46" customFormat="1" x14ac:dyDescent="0.25">
      <c r="A728" s="136" t="s">
        <v>753</v>
      </c>
      <c r="B728" s="137" t="str">
        <f t="shared" si="51"/>
        <v>TRAUMATIC INJURY WITHOUT MCC</v>
      </c>
      <c r="C728" s="138">
        <f t="shared" si="52"/>
        <v>1.8</v>
      </c>
      <c r="D728" s="139">
        <f t="shared" si="53"/>
        <v>0.68959999999999999</v>
      </c>
      <c r="E728" s="136" t="str">
        <f t="shared" si="54"/>
        <v>A</v>
      </c>
      <c r="G728" s="45"/>
      <c r="H728" s="49">
        <v>46007</v>
      </c>
      <c r="I728"/>
    </row>
    <row r="729" spans="1:9" s="46" customFormat="1" x14ac:dyDescent="0.25">
      <c r="A729" s="136" t="s">
        <v>754</v>
      </c>
      <c r="B729" s="137" t="str">
        <f t="shared" si="51"/>
        <v>ALLERGIC REACTIONS WITH MCC</v>
      </c>
      <c r="C729" s="138">
        <f t="shared" si="52"/>
        <v>2.9</v>
      </c>
      <c r="D729" s="139">
        <f t="shared" si="53"/>
        <v>1.4446000000000001</v>
      </c>
      <c r="E729" s="136" t="str">
        <f t="shared" si="54"/>
        <v>A</v>
      </c>
      <c r="G729" s="45"/>
      <c r="H729" s="49">
        <v>46008</v>
      </c>
      <c r="I729"/>
    </row>
    <row r="730" spans="1:9" s="46" customFormat="1" x14ac:dyDescent="0.25">
      <c r="A730" s="136" t="s">
        <v>755</v>
      </c>
      <c r="B730" s="137" t="str">
        <f t="shared" si="51"/>
        <v>ALLERGIC REACTIONS WITHOUT MCC</v>
      </c>
      <c r="C730" s="138">
        <f t="shared" si="52"/>
        <v>1.6</v>
      </c>
      <c r="D730" s="139">
        <f t="shared" si="53"/>
        <v>0.57030000000000003</v>
      </c>
      <c r="E730" s="136" t="str">
        <f t="shared" si="54"/>
        <v>A</v>
      </c>
      <c r="G730" s="45"/>
      <c r="H730" s="49">
        <v>46009</v>
      </c>
      <c r="I730"/>
    </row>
    <row r="731" spans="1:9" s="46" customFormat="1" x14ac:dyDescent="0.25">
      <c r="A731" s="136" t="s">
        <v>756</v>
      </c>
      <c r="B731" s="137" t="str">
        <f t="shared" si="51"/>
        <v>POISONING AND TOXIC EFFECTS OF DRUGS WITH MCC</v>
      </c>
      <c r="C731" s="138">
        <f t="shared" si="52"/>
        <v>3</v>
      </c>
      <c r="D731" s="139">
        <f t="shared" si="53"/>
        <v>1.5615000000000001</v>
      </c>
      <c r="E731" s="136" t="str">
        <f t="shared" si="54"/>
        <v>A</v>
      </c>
      <c r="G731" s="45"/>
      <c r="H731" s="49">
        <v>46010</v>
      </c>
      <c r="I731"/>
    </row>
    <row r="732" spans="1:9" s="46" customFormat="1" x14ac:dyDescent="0.25">
      <c r="A732" s="136" t="s">
        <v>757</v>
      </c>
      <c r="B732" s="137" t="str">
        <f t="shared" si="51"/>
        <v>POISONING AND TOXIC EFFECTS OF DRUGS WITHOUT MCC</v>
      </c>
      <c r="C732" s="138">
        <f t="shared" si="52"/>
        <v>2.1</v>
      </c>
      <c r="D732" s="139">
        <f t="shared" si="53"/>
        <v>0.6885</v>
      </c>
      <c r="E732" s="136" t="str">
        <f t="shared" si="54"/>
        <v>A</v>
      </c>
      <c r="G732" s="45"/>
      <c r="H732" s="49">
        <v>46011</v>
      </c>
      <c r="I732"/>
    </row>
    <row r="733" spans="1:9" s="46" customFormat="1" x14ac:dyDescent="0.25">
      <c r="A733" s="136" t="s">
        <v>758</v>
      </c>
      <c r="B733" s="137" t="str">
        <f t="shared" si="51"/>
        <v>COMPLICATIONS OF TREATMENT WITH MCC</v>
      </c>
      <c r="C733" s="138">
        <f t="shared" si="52"/>
        <v>3.3</v>
      </c>
      <c r="D733" s="139">
        <f t="shared" si="53"/>
        <v>1.3905000000000001</v>
      </c>
      <c r="E733" s="136" t="str">
        <f t="shared" si="54"/>
        <v>A</v>
      </c>
      <c r="G733" s="45"/>
      <c r="H733" s="49">
        <v>46012</v>
      </c>
      <c r="I733"/>
    </row>
    <row r="734" spans="1:9" s="46" customFormat="1" x14ac:dyDescent="0.25">
      <c r="A734" s="136" t="s">
        <v>759</v>
      </c>
      <c r="B734" s="137" t="str">
        <f t="shared" si="51"/>
        <v>COMPLICATIONS OF TREATMENT WITH CC</v>
      </c>
      <c r="C734" s="138">
        <f t="shared" si="52"/>
        <v>2.8</v>
      </c>
      <c r="D734" s="139">
        <f t="shared" si="53"/>
        <v>0.92049999999999998</v>
      </c>
      <c r="E734" s="136" t="str">
        <f t="shared" si="54"/>
        <v>A</v>
      </c>
      <c r="G734" s="45"/>
      <c r="H734" s="49">
        <v>46013</v>
      </c>
      <c r="I734"/>
    </row>
    <row r="735" spans="1:9" s="46" customFormat="1" x14ac:dyDescent="0.25">
      <c r="A735" s="136" t="s">
        <v>760</v>
      </c>
      <c r="B735" s="137" t="str">
        <f t="shared" si="51"/>
        <v>COMPLICATIONS OF TREATMENT WITHOUT CC/MCC</v>
      </c>
      <c r="C735" s="138">
        <f t="shared" si="52"/>
        <v>2.5</v>
      </c>
      <c r="D735" s="139">
        <f t="shared" si="53"/>
        <v>0.74839999999999995</v>
      </c>
      <c r="E735" s="136" t="str">
        <f t="shared" si="54"/>
        <v>A</v>
      </c>
      <c r="G735" s="45"/>
      <c r="H735" s="49">
        <v>46014</v>
      </c>
      <c r="I735"/>
    </row>
    <row r="736" spans="1:9" s="46" customFormat="1" x14ac:dyDescent="0.25">
      <c r="A736" s="136" t="s">
        <v>761</v>
      </c>
      <c r="B736" s="137" t="str">
        <f t="shared" si="51"/>
        <v>OTHER INJURY, POISONING AND TOXIC EFFECT DIAGNOSES WITH MCC</v>
      </c>
      <c r="C736" s="138">
        <f t="shared" si="52"/>
        <v>4.5</v>
      </c>
      <c r="D736" s="139">
        <f t="shared" si="53"/>
        <v>1.8638999999999999</v>
      </c>
      <c r="E736" s="136" t="str">
        <f t="shared" si="54"/>
        <v>A</v>
      </c>
      <c r="G736" s="45"/>
      <c r="H736" s="49">
        <v>46015</v>
      </c>
      <c r="I736"/>
    </row>
    <row r="737" spans="1:9" s="46" customFormat="1" x14ac:dyDescent="0.25">
      <c r="A737" s="136" t="s">
        <v>762</v>
      </c>
      <c r="B737" s="137" t="str">
        <f t="shared" si="51"/>
        <v>OTHER INJURY, POISONING AND TOXIC EFFECT DIAGNOSES WITHOUT MCC</v>
      </c>
      <c r="C737" s="138">
        <f t="shared" si="52"/>
        <v>2.6</v>
      </c>
      <c r="D737" s="139">
        <f t="shared" si="53"/>
        <v>0.77039999999999997</v>
      </c>
      <c r="E737" s="136" t="str">
        <f t="shared" si="54"/>
        <v>A</v>
      </c>
      <c r="G737" s="45"/>
      <c r="H737" s="49">
        <v>46016</v>
      </c>
      <c r="I737"/>
    </row>
    <row r="738" spans="1:9" s="46" customFormat="1" x14ac:dyDescent="0.25">
      <c r="A738" s="136" t="s">
        <v>763</v>
      </c>
      <c r="B738" s="137" t="str">
        <f t="shared" si="51"/>
        <v>EXTENSIVE BURNS OR FULL THICKNESS BURNS WITH MV &gt;96 HOURS WITH SKIN GRAFT</v>
      </c>
      <c r="C738" s="138">
        <f t="shared" si="52"/>
        <v>28.7</v>
      </c>
      <c r="D738" s="139">
        <f t="shared" si="53"/>
        <v>40.949399999999997</v>
      </c>
      <c r="E738" s="136" t="str">
        <f t="shared" si="54"/>
        <v>M</v>
      </c>
      <c r="G738" s="45"/>
      <c r="H738" s="49">
        <v>46017</v>
      </c>
      <c r="I738"/>
    </row>
    <row r="739" spans="1:9" s="46" customFormat="1" x14ac:dyDescent="0.25">
      <c r="A739" s="136" t="s">
        <v>764</v>
      </c>
      <c r="B739" s="137" t="str">
        <f t="shared" si="51"/>
        <v>FULL THICKNESS BURN WITH SKIN GRAFT OR INHALATION INJURY WITH CC/MCC</v>
      </c>
      <c r="C739" s="138">
        <f t="shared" si="52"/>
        <v>14</v>
      </c>
      <c r="D739" s="139">
        <f t="shared" si="53"/>
        <v>6.9157000000000002</v>
      </c>
      <c r="E739" s="136" t="str">
        <f t="shared" si="54"/>
        <v>A</v>
      </c>
      <c r="G739" s="45"/>
      <c r="H739" s="49">
        <v>46018</v>
      </c>
      <c r="I739"/>
    </row>
    <row r="740" spans="1:9" s="46" customFormat="1" x14ac:dyDescent="0.25">
      <c r="A740" s="136" t="s">
        <v>765</v>
      </c>
      <c r="B740" s="137" t="str">
        <f t="shared" si="51"/>
        <v>FULL THICKNESS BURN WITH SKIN GRAFT OR INHALATION INJURY WITHOUT CC/MCC</v>
      </c>
      <c r="C740" s="138">
        <f t="shared" si="52"/>
        <v>5.6</v>
      </c>
      <c r="D740" s="139">
        <f t="shared" si="53"/>
        <v>4.4401999999999999</v>
      </c>
      <c r="E740" s="136" t="str">
        <f t="shared" si="54"/>
        <v>M</v>
      </c>
      <c r="G740" s="45"/>
      <c r="H740" s="49">
        <v>46019</v>
      </c>
      <c r="I740"/>
    </row>
    <row r="741" spans="1:9" s="46" customFormat="1" x14ac:dyDescent="0.25">
      <c r="A741" s="136" t="s">
        <v>766</v>
      </c>
      <c r="B741" s="137" t="str">
        <f t="shared" si="51"/>
        <v>EXTENSIVE BURNS OR FULL THICKNESS BURNS WITH MV &gt;96 HOURS WITHOUT SKIN GRAFT</v>
      </c>
      <c r="C741" s="138">
        <f t="shared" si="52"/>
        <v>2.2999999999999998</v>
      </c>
      <c r="D741" s="139">
        <f t="shared" si="53"/>
        <v>5.1562999999999999</v>
      </c>
      <c r="E741" s="136" t="str">
        <f t="shared" si="54"/>
        <v>M</v>
      </c>
      <c r="G741" s="45"/>
      <c r="H741" s="49">
        <v>46020</v>
      </c>
      <c r="I741"/>
    </row>
    <row r="742" spans="1:9" s="46" customFormat="1" x14ac:dyDescent="0.25">
      <c r="A742" s="136" t="s">
        <v>767</v>
      </c>
      <c r="B742" s="137" t="str">
        <f t="shared" si="51"/>
        <v>FULL THICKNESS BURN WITHOUT SKIN GRAFT OR INHALATION INJURY</v>
      </c>
      <c r="C742" s="138">
        <f t="shared" si="52"/>
        <v>4.4000000000000004</v>
      </c>
      <c r="D742" s="139">
        <f t="shared" si="53"/>
        <v>2.927</v>
      </c>
      <c r="E742" s="136" t="str">
        <f t="shared" si="54"/>
        <v>M</v>
      </c>
      <c r="G742" s="45"/>
      <c r="H742" s="49">
        <v>46021</v>
      </c>
      <c r="I742"/>
    </row>
    <row r="743" spans="1:9" s="46" customFormat="1" x14ac:dyDescent="0.25">
      <c r="A743" s="136" t="s">
        <v>768</v>
      </c>
      <c r="B743" s="137" t="str">
        <f t="shared" si="51"/>
        <v>NON-EXTENSIVE BURNS</v>
      </c>
      <c r="C743" s="138">
        <f t="shared" si="52"/>
        <v>4.3</v>
      </c>
      <c r="D743" s="139">
        <f t="shared" si="53"/>
        <v>1.9003000000000001</v>
      </c>
      <c r="E743" s="136" t="str">
        <f t="shared" si="54"/>
        <v>A</v>
      </c>
      <c r="G743" s="45"/>
      <c r="H743" s="49">
        <v>46022</v>
      </c>
      <c r="I743" s="49"/>
    </row>
    <row r="744" spans="1:9" s="46" customFormat="1" x14ac:dyDescent="0.25">
      <c r="A744" s="136" t="s">
        <v>769</v>
      </c>
      <c r="B744" s="137" t="str">
        <f t="shared" si="51"/>
        <v>O.R. PROCEDURES WITH DIAGNOSES OF OTHER CONTACT WITH HEALTH SERVICES WITH MCC</v>
      </c>
      <c r="C744" s="138">
        <f t="shared" si="52"/>
        <v>5.8</v>
      </c>
      <c r="D744" s="139">
        <f t="shared" si="53"/>
        <v>4.8045999999999998</v>
      </c>
      <c r="E744" s="136" t="str">
        <f t="shared" si="54"/>
        <v>M</v>
      </c>
      <c r="G744" s="45"/>
      <c r="H744" s="49">
        <v>46023</v>
      </c>
      <c r="I744" s="49"/>
    </row>
    <row r="745" spans="1:9" s="46" customFormat="1" x14ac:dyDescent="0.25">
      <c r="A745" s="136" t="s">
        <v>770</v>
      </c>
      <c r="B745" s="137" t="str">
        <f t="shared" si="51"/>
        <v>O.R. PROCEDURES WITH DIAGNOSES OF OTHER CONTACT WITH HEALTH SERVICES WITH CC</v>
      </c>
      <c r="C745" s="138">
        <f t="shared" si="52"/>
        <v>4.5</v>
      </c>
      <c r="D745" s="139">
        <f t="shared" si="53"/>
        <v>4.3263999999999996</v>
      </c>
      <c r="E745" s="136" t="str">
        <f t="shared" si="54"/>
        <v>A</v>
      </c>
      <c r="G745" s="45"/>
      <c r="H745" s="49">
        <v>46024</v>
      </c>
      <c r="I745" s="49"/>
    </row>
    <row r="746" spans="1:9" s="46" customFormat="1" x14ac:dyDescent="0.25">
      <c r="A746" s="136" t="s">
        <v>771</v>
      </c>
      <c r="B746" s="137" t="str">
        <f t="shared" si="51"/>
        <v>O.R. PROCEDURES WITH DIAGNOSES OF OTHER CONTACT WITH HEALTH SERVICES WITHOUT CC/MCC</v>
      </c>
      <c r="C746" s="138">
        <f t="shared" si="52"/>
        <v>2.7</v>
      </c>
      <c r="D746" s="139">
        <f t="shared" si="53"/>
        <v>1.8486</v>
      </c>
      <c r="E746" s="136" t="str">
        <f t="shared" si="54"/>
        <v>A</v>
      </c>
      <c r="G746" s="45"/>
      <c r="H746" s="49">
        <v>46025</v>
      </c>
      <c r="I746" s="49"/>
    </row>
    <row r="747" spans="1:9" s="46" customFormat="1" x14ac:dyDescent="0.25">
      <c r="A747" s="136" t="s">
        <v>772</v>
      </c>
      <c r="B747" s="137" t="str">
        <f t="shared" si="51"/>
        <v>REHABILITATION WITH CC/MCC</v>
      </c>
      <c r="C747" s="138">
        <f t="shared" si="52"/>
        <v>0</v>
      </c>
      <c r="D747" s="139">
        <f t="shared" si="53"/>
        <v>0</v>
      </c>
      <c r="E747" s="136" t="str">
        <f t="shared" si="54"/>
        <v>X</v>
      </c>
      <c r="G747" s="45"/>
      <c r="H747" s="49">
        <v>46026</v>
      </c>
      <c r="I747" s="49"/>
    </row>
    <row r="748" spans="1:9" s="46" customFormat="1" x14ac:dyDescent="0.25">
      <c r="A748" s="136" t="s">
        <v>774</v>
      </c>
      <c r="B748" s="137" t="str">
        <f t="shared" si="51"/>
        <v>REHABILITATION WITHOUT CC/MCC</v>
      </c>
      <c r="C748" s="138">
        <f t="shared" si="52"/>
        <v>0</v>
      </c>
      <c r="D748" s="139">
        <f t="shared" si="53"/>
        <v>0</v>
      </c>
      <c r="E748" s="136" t="str">
        <f t="shared" si="54"/>
        <v>X</v>
      </c>
      <c r="G748" s="45"/>
      <c r="H748" s="49">
        <v>46027</v>
      </c>
      <c r="I748" s="49"/>
    </row>
    <row r="749" spans="1:9" s="46" customFormat="1" x14ac:dyDescent="0.25">
      <c r="A749" s="136" t="s">
        <v>775</v>
      </c>
      <c r="B749" s="137" t="str">
        <f t="shared" si="51"/>
        <v>SIGNS AND SYMPTOMS WITH MCC</v>
      </c>
      <c r="C749" s="138">
        <f t="shared" si="52"/>
        <v>4.4000000000000004</v>
      </c>
      <c r="D749" s="139">
        <f t="shared" si="53"/>
        <v>1.8468</v>
      </c>
      <c r="E749" s="136" t="str">
        <f t="shared" si="54"/>
        <v>A</v>
      </c>
      <c r="G749" s="45"/>
      <c r="H749" s="49">
        <v>46028</v>
      </c>
      <c r="I749" s="49"/>
    </row>
    <row r="750" spans="1:9" s="46" customFormat="1" x14ac:dyDescent="0.25">
      <c r="A750" s="136" t="s">
        <v>776</v>
      </c>
      <c r="B750" s="137" t="str">
        <f t="shared" si="51"/>
        <v>SIGNS AND SYMPTOMS WITHOUT MCC</v>
      </c>
      <c r="C750" s="138">
        <f t="shared" si="52"/>
        <v>2.7</v>
      </c>
      <c r="D750" s="139">
        <f t="shared" si="53"/>
        <v>1.0096000000000001</v>
      </c>
      <c r="E750" s="136" t="str">
        <f t="shared" si="54"/>
        <v>A</v>
      </c>
      <c r="G750" s="45"/>
      <c r="H750" s="49">
        <v>46029</v>
      </c>
      <c r="I750" s="49"/>
    </row>
    <row r="751" spans="1:9" s="46" customFormat="1" x14ac:dyDescent="0.25">
      <c r="A751" s="136" t="s">
        <v>777</v>
      </c>
      <c r="B751" s="137" t="str">
        <f t="shared" si="51"/>
        <v>AFTERCARE WITH CC/MCC</v>
      </c>
      <c r="C751" s="138">
        <f t="shared" si="52"/>
        <v>3.2</v>
      </c>
      <c r="D751" s="139">
        <f t="shared" si="53"/>
        <v>0.85560000000000003</v>
      </c>
      <c r="E751" s="136" t="str">
        <f t="shared" si="54"/>
        <v>AP</v>
      </c>
      <c r="G751" s="45"/>
      <c r="H751" s="49">
        <v>46030</v>
      </c>
      <c r="I751" s="49"/>
    </row>
    <row r="752" spans="1:9" s="46" customFormat="1" x14ac:dyDescent="0.25">
      <c r="A752" s="136" t="s">
        <v>778</v>
      </c>
      <c r="B752" s="137" t="str">
        <f t="shared" si="51"/>
        <v>AFTERCARE WITHOUT CC/MCC</v>
      </c>
      <c r="C752" s="138">
        <f t="shared" si="52"/>
        <v>3.3</v>
      </c>
      <c r="D752" s="139">
        <f t="shared" si="53"/>
        <v>0.52990000000000004</v>
      </c>
      <c r="E752" s="136" t="str">
        <f t="shared" si="54"/>
        <v>MP</v>
      </c>
      <c r="G752" s="45"/>
      <c r="H752" s="49">
        <v>46031</v>
      </c>
      <c r="I752" s="49"/>
    </row>
    <row r="753" spans="1:9" s="46" customFormat="1" x14ac:dyDescent="0.25">
      <c r="A753" s="136" t="s">
        <v>779</v>
      </c>
      <c r="B753" s="137" t="str">
        <f t="shared" si="51"/>
        <v>OTHER FACTORS INFLUENCING HEALTH STATUS</v>
      </c>
      <c r="C753" s="138">
        <f t="shared" si="52"/>
        <v>2.9</v>
      </c>
      <c r="D753" s="139">
        <f t="shared" si="53"/>
        <v>0.65310000000000001</v>
      </c>
      <c r="E753" s="136" t="str">
        <f t="shared" si="54"/>
        <v>A</v>
      </c>
      <c r="G753" s="45"/>
      <c r="H753" s="49">
        <v>46032</v>
      </c>
      <c r="I753" s="49"/>
    </row>
    <row r="754" spans="1:9" s="46" customFormat="1" x14ac:dyDescent="0.25">
      <c r="A754" s="136" t="s">
        <v>780</v>
      </c>
      <c r="B754" s="137" t="str">
        <f t="shared" si="51"/>
        <v>CRANIOTOMY FOR MULTIPLE SIGNIFICANT TRAUMA</v>
      </c>
      <c r="C754" s="138">
        <f t="shared" si="52"/>
        <v>8</v>
      </c>
      <c r="D754" s="139">
        <f t="shared" si="53"/>
        <v>9.6007999999999996</v>
      </c>
      <c r="E754" s="136" t="str">
        <f t="shared" si="54"/>
        <v>M</v>
      </c>
      <c r="G754" s="45"/>
      <c r="H754" s="49">
        <v>46033</v>
      </c>
      <c r="I754" s="49"/>
    </row>
    <row r="755" spans="1:9" s="46" customFormat="1" x14ac:dyDescent="0.25">
      <c r="A755" s="136" t="s">
        <v>781</v>
      </c>
      <c r="B755" s="137" t="str">
        <f t="shared" si="51"/>
        <v>LIMB REATTACHMENT, HIP AND FEMUR PROCEDURES FOR MULTIPLE SIGNIFICANT TRAUMA</v>
      </c>
      <c r="C755" s="138">
        <f t="shared" si="52"/>
        <v>6.4</v>
      </c>
      <c r="D755" s="139">
        <f t="shared" si="53"/>
        <v>6.4587000000000003</v>
      </c>
      <c r="E755" s="136" t="str">
        <f t="shared" si="54"/>
        <v>A</v>
      </c>
      <c r="G755" s="45"/>
      <c r="H755" s="49">
        <v>46034</v>
      </c>
      <c r="I755" s="49"/>
    </row>
    <row r="756" spans="1:9" s="46" customFormat="1" x14ac:dyDescent="0.25">
      <c r="A756" s="136" t="s">
        <v>782</v>
      </c>
      <c r="B756" s="137" t="str">
        <f t="shared" si="51"/>
        <v>OTHER O.R. PROCEDURES FOR MULTIPLE SIGNIFICANT TRAUMA WITH MCC</v>
      </c>
      <c r="C756" s="138">
        <f t="shared" si="52"/>
        <v>8.1</v>
      </c>
      <c r="D756" s="139">
        <f t="shared" si="53"/>
        <v>7.2691999999999997</v>
      </c>
      <c r="E756" s="136" t="str">
        <f t="shared" si="54"/>
        <v>A</v>
      </c>
      <c r="G756" s="45"/>
      <c r="H756" s="49">
        <v>46035</v>
      </c>
      <c r="I756" s="49"/>
    </row>
    <row r="757" spans="1:9" s="46" customFormat="1" x14ac:dyDescent="0.25">
      <c r="A757" s="136" t="s">
        <v>783</v>
      </c>
      <c r="B757" s="137" t="str">
        <f t="shared" si="51"/>
        <v>OTHER O.R. PROCEDURES FOR MULTIPLE SIGNIFICANT TRAUMA WITH CC</v>
      </c>
      <c r="C757" s="138">
        <f t="shared" si="52"/>
        <v>5.7</v>
      </c>
      <c r="D757" s="139">
        <f t="shared" si="53"/>
        <v>4.2055999999999996</v>
      </c>
      <c r="E757" s="136" t="str">
        <f t="shared" si="54"/>
        <v>AO</v>
      </c>
      <c r="G757" s="45"/>
      <c r="H757" s="49">
        <v>46036</v>
      </c>
      <c r="I757" s="49"/>
    </row>
    <row r="758" spans="1:9" s="46" customFormat="1" x14ac:dyDescent="0.25">
      <c r="A758" s="136" t="s">
        <v>784</v>
      </c>
      <c r="B758" s="137" t="str">
        <f t="shared" si="51"/>
        <v>OTHER O.R. PROCEDURES FOR MULTIPLE SIGNIFICANT TRAUMA WITHOUT CC/MCC</v>
      </c>
      <c r="C758" s="138">
        <f t="shared" si="52"/>
        <v>3.4</v>
      </c>
      <c r="D758" s="139">
        <f t="shared" si="53"/>
        <v>2.9929000000000001</v>
      </c>
      <c r="E758" s="136" t="str">
        <f t="shared" si="54"/>
        <v>MO</v>
      </c>
      <c r="G758" s="45"/>
      <c r="H758" s="49">
        <v>46037</v>
      </c>
      <c r="I758" s="49"/>
    </row>
    <row r="759" spans="1:9" s="46" customFormat="1" x14ac:dyDescent="0.25">
      <c r="A759" s="136" t="s">
        <v>785</v>
      </c>
      <c r="B759" s="137" t="str">
        <f t="shared" si="51"/>
        <v>OTHER MULTIPLE SIGNIFICANT TRAUMA WITH MCC</v>
      </c>
      <c r="C759" s="138">
        <f t="shared" si="52"/>
        <v>8.1999999999999993</v>
      </c>
      <c r="D759" s="139">
        <f t="shared" si="53"/>
        <v>3.8584999999999998</v>
      </c>
      <c r="E759" s="136" t="str">
        <f t="shared" si="54"/>
        <v>A</v>
      </c>
      <c r="G759" s="45"/>
      <c r="H759" s="49">
        <v>46038</v>
      </c>
      <c r="I759" s="49"/>
    </row>
    <row r="760" spans="1:9" s="46" customFormat="1" x14ac:dyDescent="0.25">
      <c r="A760" s="136" t="s">
        <v>786</v>
      </c>
      <c r="B760" s="137" t="str">
        <f t="shared" si="51"/>
        <v>OTHER MULTIPLE SIGNIFICANT TRAUMA WITH CC</v>
      </c>
      <c r="C760" s="138">
        <f t="shared" si="52"/>
        <v>3.4</v>
      </c>
      <c r="D760" s="139">
        <f t="shared" si="53"/>
        <v>1.5396000000000001</v>
      </c>
      <c r="E760" s="136" t="str">
        <f t="shared" si="54"/>
        <v>AP</v>
      </c>
      <c r="G760" s="45"/>
      <c r="H760" s="49">
        <v>46039</v>
      </c>
      <c r="I760" s="49"/>
    </row>
    <row r="761" spans="1:9" s="46" customFormat="1" x14ac:dyDescent="0.25">
      <c r="A761" s="136" t="s">
        <v>787</v>
      </c>
      <c r="B761" s="137" t="str">
        <f t="shared" si="51"/>
        <v>OTHER MULTIPLE SIGNIFICANT TRAUMA WITHOUT CC/MCC</v>
      </c>
      <c r="C761" s="138">
        <f t="shared" si="52"/>
        <v>2.6</v>
      </c>
      <c r="D761" s="139">
        <f t="shared" si="53"/>
        <v>1.0956999999999999</v>
      </c>
      <c r="E761" s="136" t="str">
        <f t="shared" si="54"/>
        <v>MP</v>
      </c>
      <c r="G761" s="45"/>
      <c r="H761" s="49">
        <v>46040</v>
      </c>
      <c r="I761" s="49"/>
    </row>
    <row r="762" spans="1:9" s="46" customFormat="1" x14ac:dyDescent="0.25">
      <c r="A762" s="141" t="s">
        <v>788</v>
      </c>
      <c r="B762" s="137" t="str">
        <f t="shared" si="51"/>
        <v>HIV WITH EXTENSIVE O.R. PROCEDURES WITH MCC</v>
      </c>
      <c r="C762" s="138">
        <f t="shared" si="52"/>
        <v>12.2</v>
      </c>
      <c r="D762" s="139">
        <f t="shared" si="53"/>
        <v>10.555099999999999</v>
      </c>
      <c r="E762" s="136" t="str">
        <f t="shared" si="54"/>
        <v>M</v>
      </c>
      <c r="G762" s="45"/>
      <c r="H762" s="49">
        <v>46041</v>
      </c>
      <c r="I762" s="49"/>
    </row>
    <row r="763" spans="1:9" s="46" customFormat="1" x14ac:dyDescent="0.25">
      <c r="A763" s="141" t="s">
        <v>789</v>
      </c>
      <c r="B763" s="137" t="str">
        <f t="shared" si="51"/>
        <v>HIV WITH EXTENSIVE O.R. PROCEDURES WITHOUT MCC</v>
      </c>
      <c r="C763" s="138">
        <f t="shared" si="52"/>
        <v>6.2</v>
      </c>
      <c r="D763" s="139">
        <f t="shared" si="53"/>
        <v>4.6277999999999997</v>
      </c>
      <c r="E763" s="136" t="str">
        <f t="shared" si="54"/>
        <v>M</v>
      </c>
      <c r="G763" s="45"/>
      <c r="H763" s="49">
        <v>46042</v>
      </c>
      <c r="I763" s="49"/>
    </row>
    <row r="764" spans="1:9" s="46" customFormat="1" x14ac:dyDescent="0.25">
      <c r="A764" s="136" t="s">
        <v>790</v>
      </c>
      <c r="B764" s="137" t="str">
        <f t="shared" si="51"/>
        <v>HIV WITH MAJOR RELATED CONDITION WITH MCC</v>
      </c>
      <c r="C764" s="138">
        <f t="shared" si="52"/>
        <v>8</v>
      </c>
      <c r="D764" s="139">
        <f t="shared" si="53"/>
        <v>3.7675999999999998</v>
      </c>
      <c r="E764" s="136" t="str">
        <f t="shared" si="54"/>
        <v>A</v>
      </c>
      <c r="G764" s="45"/>
      <c r="H764" s="49">
        <v>46043</v>
      </c>
      <c r="I764" s="49"/>
    </row>
    <row r="765" spans="1:9" s="46" customFormat="1" x14ac:dyDescent="0.25">
      <c r="A765" s="136" t="s">
        <v>791</v>
      </c>
      <c r="B765" s="137" t="str">
        <f t="shared" si="51"/>
        <v>HIV WITH MAJOR RELATED CONDITION WITH CC</v>
      </c>
      <c r="C765" s="138">
        <f t="shared" si="52"/>
        <v>3.9</v>
      </c>
      <c r="D765" s="139">
        <f t="shared" si="53"/>
        <v>1.3557999999999999</v>
      </c>
      <c r="E765" s="136" t="str">
        <f t="shared" si="54"/>
        <v>A</v>
      </c>
      <c r="G765" s="45"/>
      <c r="H765" s="49">
        <v>46044</v>
      </c>
      <c r="I765" s="49"/>
    </row>
    <row r="766" spans="1:9" s="46" customFormat="1" x14ac:dyDescent="0.25">
      <c r="A766" s="136" t="s">
        <v>792</v>
      </c>
      <c r="B766" s="137" t="str">
        <f t="shared" si="51"/>
        <v>HIV WITH MAJOR RELATED CONDITION WITHOUT CC/MCC</v>
      </c>
      <c r="C766" s="138">
        <f t="shared" si="52"/>
        <v>2.8</v>
      </c>
      <c r="D766" s="139">
        <f t="shared" si="53"/>
        <v>1.1952</v>
      </c>
      <c r="E766" s="136" t="str">
        <f t="shared" si="54"/>
        <v>M</v>
      </c>
      <c r="G766" s="45"/>
      <c r="H766" s="49">
        <v>46045</v>
      </c>
      <c r="I766" s="49"/>
    </row>
    <row r="767" spans="1:9" s="46" customFormat="1" x14ac:dyDescent="0.25">
      <c r="A767" s="136" t="s">
        <v>793</v>
      </c>
      <c r="B767" s="137" t="str">
        <f t="shared" si="51"/>
        <v>HIV WITH OR WITHOUT OTHER RELATED CONDITION</v>
      </c>
      <c r="C767" s="138">
        <f t="shared" si="52"/>
        <v>3.2</v>
      </c>
      <c r="D767" s="139">
        <f t="shared" si="53"/>
        <v>1.071</v>
      </c>
      <c r="E767" s="136" t="str">
        <f t="shared" si="54"/>
        <v>A</v>
      </c>
      <c r="G767" s="45"/>
      <c r="H767" s="49">
        <v>46046</v>
      </c>
      <c r="I767" s="49"/>
    </row>
    <row r="768" spans="1:9" s="46" customFormat="1" x14ac:dyDescent="0.25">
      <c r="A768" s="141" t="s">
        <v>794</v>
      </c>
      <c r="B768" s="137" t="str">
        <f t="shared" si="51"/>
        <v>EXTENSIVE O.R. PROCEDURES UNRELATED TO PRINCIPAL DIAGNOSIS WITH MCC</v>
      </c>
      <c r="C768" s="138">
        <f t="shared" si="52"/>
        <v>9.4</v>
      </c>
      <c r="D768" s="139">
        <f t="shared" si="53"/>
        <v>5.8018999999999998</v>
      </c>
      <c r="E768" s="136" t="str">
        <f t="shared" si="54"/>
        <v>A</v>
      </c>
      <c r="G768" s="45"/>
      <c r="H768" s="49">
        <v>46047</v>
      </c>
      <c r="I768" s="49"/>
    </row>
    <row r="769" spans="1:9" s="46" customFormat="1" x14ac:dyDescent="0.25">
      <c r="A769" s="136" t="s">
        <v>795</v>
      </c>
      <c r="B769" s="137" t="str">
        <f t="shared" si="51"/>
        <v>EXTENSIVE O.R. PROCEDURES UNRELATED TO PRINCIPAL DIAGNOSIS WITH CC</v>
      </c>
      <c r="C769" s="138">
        <f t="shared" si="52"/>
        <v>4.5999999999999996</v>
      </c>
      <c r="D769" s="139">
        <f t="shared" si="53"/>
        <v>2.8953000000000002</v>
      </c>
      <c r="E769" s="136" t="str">
        <f t="shared" ref="E769:E775" si="55">VLOOKUP(A769, DRG_Tab, 19, FALSE)</f>
        <v>A</v>
      </c>
      <c r="G769" s="45"/>
      <c r="H769" s="49">
        <v>46048</v>
      </c>
      <c r="I769" s="49"/>
    </row>
    <row r="770" spans="1:9" s="46" customFormat="1" x14ac:dyDescent="0.25">
      <c r="A770" s="136" t="s">
        <v>796</v>
      </c>
      <c r="B770" s="137" t="str">
        <f t="shared" si="51"/>
        <v>EXTENSIVE O.R. PROCEDURES UNRELATED TO PRINCIPAL DIAGNOSIS WITHOUT CC/MCC</v>
      </c>
      <c r="C770" s="138">
        <f t="shared" si="52"/>
        <v>2.2999999999999998</v>
      </c>
      <c r="D770" s="139">
        <f t="shared" si="53"/>
        <v>1.9461999999999999</v>
      </c>
      <c r="E770" s="136" t="str">
        <f t="shared" si="55"/>
        <v>A</v>
      </c>
      <c r="G770" s="45"/>
      <c r="H770" s="49">
        <v>46049</v>
      </c>
      <c r="I770" s="49"/>
    </row>
    <row r="771" spans="1:9" s="46" customFormat="1" x14ac:dyDescent="0.25">
      <c r="A771" s="136" t="s">
        <v>797</v>
      </c>
      <c r="B771" s="137" t="str">
        <f t="shared" si="51"/>
        <v>NON-EXTENSIVE O.R. PROCEDURES UNRELATED TO PRINCIPAL DIAGNOSIS WITH MCC</v>
      </c>
      <c r="C771" s="138">
        <f t="shared" si="52"/>
        <v>8.9</v>
      </c>
      <c r="D771" s="139">
        <f t="shared" si="53"/>
        <v>4.2144000000000004</v>
      </c>
      <c r="E771" s="136" t="str">
        <f t="shared" si="55"/>
        <v>A</v>
      </c>
      <c r="G771" s="45"/>
      <c r="H771" s="49">
        <v>46050</v>
      </c>
      <c r="I771" s="49"/>
    </row>
    <row r="772" spans="1:9" s="46" customFormat="1" x14ac:dyDescent="0.25">
      <c r="A772" s="136" t="s">
        <v>798</v>
      </c>
      <c r="B772" s="137" t="str">
        <f t="shared" si="51"/>
        <v>NON-EXTENSIVE O.R. PROCEDURES UNRELATED TO PRINCIPAL DIAGNOSIS WITH CC</v>
      </c>
      <c r="C772" s="138">
        <f t="shared" si="52"/>
        <v>5</v>
      </c>
      <c r="D772" s="139">
        <f t="shared" si="53"/>
        <v>2.4519000000000002</v>
      </c>
      <c r="E772" s="136" t="str">
        <f t="shared" si="55"/>
        <v>A</v>
      </c>
      <c r="G772" s="45"/>
      <c r="H772" s="49">
        <v>46051</v>
      </c>
      <c r="I772" s="49"/>
    </row>
    <row r="773" spans="1:9" s="46" customFormat="1" x14ac:dyDescent="0.25">
      <c r="A773" s="141" t="s">
        <v>799</v>
      </c>
      <c r="B773" s="137" t="str">
        <f t="shared" si="51"/>
        <v>NON-EXTENSIVE O.R. PROCEDURES UNRELATED TO PRINCIPAL DIAGNOSIS WITHOUT CC/MCC</v>
      </c>
      <c r="C773" s="138">
        <f t="shared" si="52"/>
        <v>3.1</v>
      </c>
      <c r="D773" s="139">
        <f t="shared" si="53"/>
        <v>1.4535</v>
      </c>
      <c r="E773" s="136" t="str">
        <f t="shared" si="55"/>
        <v>A</v>
      </c>
      <c r="G773" s="45"/>
      <c r="H773" s="49">
        <v>46052</v>
      </c>
      <c r="I773" s="49"/>
    </row>
    <row r="774" spans="1:9" s="46" customFormat="1" x14ac:dyDescent="0.25">
      <c r="A774" s="136" t="s">
        <v>800</v>
      </c>
      <c r="B774" s="137" t="str">
        <f t="shared" si="51"/>
        <v>PRINCIPAL DIAGNOSIS INVALID AS DISCHARGE DIAGNOSIS</v>
      </c>
      <c r="C774" s="138">
        <f t="shared" si="52"/>
        <v>0</v>
      </c>
      <c r="D774" s="139">
        <f t="shared" si="53"/>
        <v>0</v>
      </c>
      <c r="E774" s="136" t="str">
        <f t="shared" si="55"/>
        <v>X</v>
      </c>
      <c r="G774" s="45"/>
      <c r="H774" s="49">
        <v>46053</v>
      </c>
      <c r="I774" s="49"/>
    </row>
    <row r="775" spans="1:9" s="46" customFormat="1" x14ac:dyDescent="0.25">
      <c r="A775" s="136" t="s">
        <v>801</v>
      </c>
      <c r="B775" s="137" t="str">
        <f t="shared" si="51"/>
        <v>UNGROUPABLE</v>
      </c>
      <c r="C775" s="138">
        <f t="shared" si="52"/>
        <v>0</v>
      </c>
      <c r="D775" s="139">
        <f t="shared" si="53"/>
        <v>0</v>
      </c>
      <c r="E775" s="136" t="str">
        <f t="shared" si="55"/>
        <v>X</v>
      </c>
      <c r="G775" s="45"/>
      <c r="H775" s="49">
        <v>46054</v>
      </c>
      <c r="I775" s="49"/>
    </row>
    <row r="776" spans="1:9" x14ac:dyDescent="0.25">
      <c r="A776" s="136" t="s">
        <v>802</v>
      </c>
      <c r="B776" s="137" t="str">
        <f t="shared" si="51"/>
        <v>Level III: Neonates, Died or Transferred to Another Acute Care Facility</v>
      </c>
      <c r="C776" s="138">
        <f t="shared" si="52"/>
        <v>6.4</v>
      </c>
      <c r="D776" s="139">
        <f t="shared" si="53"/>
        <v>7.3906000000000001</v>
      </c>
      <c r="E776" s="136" t="str">
        <f t="shared" si="54"/>
        <v>A</v>
      </c>
      <c r="G776" s="45"/>
      <c r="H776" s="49">
        <v>46055</v>
      </c>
      <c r="I776" s="49"/>
    </row>
    <row r="777" spans="1:9" x14ac:dyDescent="0.25">
      <c r="A777" s="136" t="s">
        <v>803</v>
      </c>
      <c r="B777" s="137" t="str">
        <f t="shared" si="51"/>
        <v>Level III: Extreme Immaturity or Respiratory Distress Syndrome, Neonate</v>
      </c>
      <c r="C777" s="138">
        <f t="shared" si="52"/>
        <v>17.7</v>
      </c>
      <c r="D777" s="139">
        <f t="shared" si="53"/>
        <v>6.5888999999999998</v>
      </c>
      <c r="E777" s="136" t="str">
        <f t="shared" si="54"/>
        <v>A</v>
      </c>
      <c r="H777" s="49">
        <v>46056</v>
      </c>
      <c r="I777" s="49"/>
    </row>
    <row r="778" spans="1:9" x14ac:dyDescent="0.25">
      <c r="A778" s="136" t="s">
        <v>804</v>
      </c>
      <c r="B778" s="137" t="str">
        <f t="shared" si="51"/>
        <v>Level III: Prematurity W Major Problems</v>
      </c>
      <c r="C778" s="138">
        <f t="shared" si="52"/>
        <v>7.6</v>
      </c>
      <c r="D778" s="139">
        <f t="shared" si="53"/>
        <v>2.1385000000000001</v>
      </c>
      <c r="E778" s="136" t="str">
        <f t="shared" si="54"/>
        <v>A</v>
      </c>
      <c r="H778" s="49">
        <v>46057</v>
      </c>
      <c r="I778" s="49"/>
    </row>
    <row r="779" spans="1:9" x14ac:dyDescent="0.25">
      <c r="A779" s="136" t="s">
        <v>805</v>
      </c>
      <c r="B779" s="137" t="str">
        <f t="shared" si="51"/>
        <v>Level III: Prematurity W/O Major Problems</v>
      </c>
      <c r="C779" s="138">
        <f t="shared" si="52"/>
        <v>3.6</v>
      </c>
      <c r="D779" s="139">
        <f t="shared" si="53"/>
        <v>0.66679999999999995</v>
      </c>
      <c r="E779" s="136" t="str">
        <f t="shared" si="54"/>
        <v>A</v>
      </c>
      <c r="H779" s="49">
        <v>46058</v>
      </c>
      <c r="I779" s="49"/>
    </row>
    <row r="780" spans="1:9" x14ac:dyDescent="0.25">
      <c r="A780" s="141" t="s">
        <v>806</v>
      </c>
      <c r="B780" s="137" t="str">
        <f t="shared" si="51"/>
        <v>Level III: Full Term Neonate W Major Problems</v>
      </c>
      <c r="C780" s="138">
        <f t="shared" si="52"/>
        <v>4.8</v>
      </c>
      <c r="D780" s="139">
        <f t="shared" si="53"/>
        <v>1.3682000000000001</v>
      </c>
      <c r="E780" s="136" t="str">
        <f t="shared" si="54"/>
        <v>A</v>
      </c>
      <c r="H780" s="49">
        <v>46059</v>
      </c>
      <c r="I780" s="49"/>
    </row>
    <row r="781" spans="1:9" x14ac:dyDescent="0.25">
      <c r="A781" s="136" t="s">
        <v>807</v>
      </c>
      <c r="B781" s="137" t="str">
        <f t="shared" si="51"/>
        <v>Level III: Neonate W Other Significant Problems</v>
      </c>
      <c r="C781" s="138">
        <f t="shared" si="52"/>
        <v>2.1</v>
      </c>
      <c r="D781" s="139">
        <f t="shared" si="53"/>
        <v>0.2475</v>
      </c>
      <c r="E781" s="136" t="str">
        <f t="shared" si="54"/>
        <v>A</v>
      </c>
      <c r="H781" s="49">
        <v>46060</v>
      </c>
      <c r="I781" s="49"/>
    </row>
    <row r="782" spans="1:9" x14ac:dyDescent="0.25">
      <c r="A782" s="95"/>
      <c r="H782" s="49">
        <v>46061</v>
      </c>
      <c r="I782" s="49"/>
    </row>
    <row r="783" spans="1:9" x14ac:dyDescent="0.25">
      <c r="H783" s="49">
        <v>46062</v>
      </c>
      <c r="I783" s="49"/>
    </row>
    <row r="784" spans="1:9" x14ac:dyDescent="0.25">
      <c r="H784" s="49">
        <v>46063</v>
      </c>
      <c r="I784" s="49"/>
    </row>
    <row r="785" spans="1:9" x14ac:dyDescent="0.25">
      <c r="H785" s="49">
        <v>46064</v>
      </c>
      <c r="I785" s="49"/>
    </row>
    <row r="786" spans="1:9" x14ac:dyDescent="0.25">
      <c r="A786"/>
      <c r="B786"/>
      <c r="C786"/>
      <c r="D786"/>
      <c r="E786"/>
      <c r="H786" s="49">
        <v>46065</v>
      </c>
      <c r="I786" s="49"/>
    </row>
    <row r="787" spans="1:9" x14ac:dyDescent="0.25">
      <c r="H787" s="49">
        <v>46066</v>
      </c>
      <c r="I787" s="49"/>
    </row>
    <row r="788" spans="1:9" x14ac:dyDescent="0.25">
      <c r="H788" s="49">
        <v>46067</v>
      </c>
      <c r="I788" s="49"/>
    </row>
    <row r="789" spans="1:9" x14ac:dyDescent="0.25">
      <c r="H789" s="49">
        <v>46068</v>
      </c>
      <c r="I789" s="49"/>
    </row>
    <row r="790" spans="1:9" x14ac:dyDescent="0.25">
      <c r="H790" s="49">
        <v>46069</v>
      </c>
      <c r="I790" s="49"/>
    </row>
    <row r="791" spans="1:9" x14ac:dyDescent="0.25">
      <c r="H791" s="49">
        <v>46070</v>
      </c>
      <c r="I791" s="49"/>
    </row>
    <row r="792" spans="1:9" x14ac:dyDescent="0.25">
      <c r="H792" s="49">
        <v>46071</v>
      </c>
      <c r="I792" s="49"/>
    </row>
    <row r="793" spans="1:9" x14ac:dyDescent="0.25">
      <c r="H793" s="49">
        <v>46072</v>
      </c>
      <c r="I793" s="49"/>
    </row>
    <row r="794" spans="1:9" x14ac:dyDescent="0.25">
      <c r="H794" s="49">
        <v>46073</v>
      </c>
      <c r="I794" s="49"/>
    </row>
    <row r="795" spans="1:9" x14ac:dyDescent="0.25">
      <c r="H795" s="49">
        <v>46074</v>
      </c>
      <c r="I795" s="49"/>
    </row>
    <row r="796" spans="1:9" x14ac:dyDescent="0.25">
      <c r="H796" s="49">
        <v>46075</v>
      </c>
      <c r="I796" s="49"/>
    </row>
    <row r="797" spans="1:9" x14ac:dyDescent="0.25">
      <c r="H797" s="49">
        <v>46076</v>
      </c>
      <c r="I797" s="49"/>
    </row>
    <row r="798" spans="1:9" x14ac:dyDescent="0.25">
      <c r="H798" s="49">
        <v>46077</v>
      </c>
      <c r="I798" s="49"/>
    </row>
    <row r="799" spans="1:9" x14ac:dyDescent="0.25">
      <c r="H799" s="49">
        <v>46078</v>
      </c>
      <c r="I799" s="49"/>
    </row>
    <row r="800" spans="1:9" x14ac:dyDescent="0.25">
      <c r="H800" s="49">
        <v>46079</v>
      </c>
      <c r="I800" s="49"/>
    </row>
    <row r="801" spans="8:9" x14ac:dyDescent="0.25">
      <c r="H801" s="49">
        <v>46080</v>
      </c>
      <c r="I801" s="49"/>
    </row>
    <row r="802" spans="8:9" x14ac:dyDescent="0.25">
      <c r="H802" s="49">
        <v>46081</v>
      </c>
      <c r="I802" s="49"/>
    </row>
    <row r="803" spans="8:9" x14ac:dyDescent="0.25">
      <c r="H803" s="49">
        <v>46082</v>
      </c>
      <c r="I803" s="49"/>
    </row>
    <row r="804" spans="8:9" x14ac:dyDescent="0.25">
      <c r="H804" s="49">
        <v>46083</v>
      </c>
      <c r="I804" s="49"/>
    </row>
    <row r="805" spans="8:9" x14ac:dyDescent="0.25">
      <c r="H805" s="49">
        <v>46084</v>
      </c>
      <c r="I805" s="49"/>
    </row>
    <row r="806" spans="8:9" x14ac:dyDescent="0.25">
      <c r="H806" s="49">
        <v>46085</v>
      </c>
      <c r="I806" s="49"/>
    </row>
    <row r="807" spans="8:9" x14ac:dyDescent="0.25">
      <c r="H807" s="49">
        <v>46086</v>
      </c>
      <c r="I807" s="49"/>
    </row>
    <row r="808" spans="8:9" x14ac:dyDescent="0.25">
      <c r="H808" s="49">
        <v>46087</v>
      </c>
      <c r="I808" s="49"/>
    </row>
    <row r="809" spans="8:9" x14ac:dyDescent="0.25">
      <c r="H809" s="49">
        <v>46088</v>
      </c>
      <c r="I809" s="49"/>
    </row>
    <row r="810" spans="8:9" x14ac:dyDescent="0.25">
      <c r="H810" s="49">
        <v>46089</v>
      </c>
      <c r="I810" s="49"/>
    </row>
    <row r="811" spans="8:9" x14ac:dyDescent="0.25">
      <c r="H811" s="49">
        <v>46090</v>
      </c>
      <c r="I811" s="49"/>
    </row>
    <row r="812" spans="8:9" x14ac:dyDescent="0.25">
      <c r="H812" s="49">
        <v>46091</v>
      </c>
      <c r="I812" s="49"/>
    </row>
    <row r="813" spans="8:9" x14ac:dyDescent="0.25">
      <c r="H813" s="49">
        <v>46092</v>
      </c>
      <c r="I813" s="49"/>
    </row>
    <row r="814" spans="8:9" x14ac:dyDescent="0.25">
      <c r="H814" s="49">
        <v>46093</v>
      </c>
      <c r="I814" s="49"/>
    </row>
    <row r="815" spans="8:9" x14ac:dyDescent="0.25">
      <c r="H815" s="49">
        <v>46094</v>
      </c>
      <c r="I815" s="49"/>
    </row>
    <row r="816" spans="8:9" x14ac:dyDescent="0.25">
      <c r="H816" s="49">
        <v>46095</v>
      </c>
      <c r="I816" s="49"/>
    </row>
    <row r="817" spans="8:9" x14ac:dyDescent="0.25">
      <c r="H817" s="49">
        <v>46096</v>
      </c>
      <c r="I817" s="49"/>
    </row>
    <row r="818" spans="8:9" x14ac:dyDescent="0.25">
      <c r="H818" s="49">
        <v>46097</v>
      </c>
      <c r="I818" s="49"/>
    </row>
    <row r="819" spans="8:9" x14ac:dyDescent="0.25">
      <c r="H819" s="49">
        <v>46098</v>
      </c>
      <c r="I819" s="49"/>
    </row>
    <row r="820" spans="8:9" x14ac:dyDescent="0.25">
      <c r="H820" s="49">
        <v>46099</v>
      </c>
      <c r="I820" s="49"/>
    </row>
    <row r="821" spans="8:9" x14ac:dyDescent="0.25">
      <c r="H821" s="49">
        <v>46100</v>
      </c>
      <c r="I821" s="49"/>
    </row>
    <row r="822" spans="8:9" x14ac:dyDescent="0.25">
      <c r="H822" s="49">
        <v>46101</v>
      </c>
      <c r="I822" s="49"/>
    </row>
    <row r="823" spans="8:9" x14ac:dyDescent="0.25">
      <c r="H823" s="49">
        <v>46102</v>
      </c>
      <c r="I823" s="49"/>
    </row>
    <row r="824" spans="8:9" x14ac:dyDescent="0.25">
      <c r="H824" s="49">
        <v>46103</v>
      </c>
      <c r="I824" s="49"/>
    </row>
    <row r="825" spans="8:9" x14ac:dyDescent="0.25">
      <c r="H825" s="49">
        <v>46104</v>
      </c>
      <c r="I825" s="49"/>
    </row>
    <row r="826" spans="8:9" x14ac:dyDescent="0.25">
      <c r="H826" s="49">
        <v>46105</v>
      </c>
      <c r="I826" s="49"/>
    </row>
    <row r="827" spans="8:9" x14ac:dyDescent="0.25">
      <c r="H827" s="49">
        <v>46106</v>
      </c>
      <c r="I827" s="49"/>
    </row>
    <row r="828" spans="8:9" x14ac:dyDescent="0.25">
      <c r="H828" s="49">
        <v>46107</v>
      </c>
      <c r="I828" s="49"/>
    </row>
    <row r="829" spans="8:9" x14ac:dyDescent="0.25">
      <c r="H829" s="49">
        <v>46108</v>
      </c>
      <c r="I829" s="49"/>
    </row>
    <row r="830" spans="8:9" x14ac:dyDescent="0.25">
      <c r="H830" s="49">
        <v>46109</v>
      </c>
      <c r="I830" s="49"/>
    </row>
    <row r="831" spans="8:9" x14ac:dyDescent="0.25">
      <c r="H831" s="49">
        <v>46110</v>
      </c>
      <c r="I831" s="49"/>
    </row>
    <row r="832" spans="8:9" x14ac:dyDescent="0.25">
      <c r="H832" s="49">
        <v>46111</v>
      </c>
      <c r="I832" s="49"/>
    </row>
    <row r="833" spans="8:9" x14ac:dyDescent="0.25">
      <c r="H833" s="49">
        <v>46112</v>
      </c>
      <c r="I833" s="49"/>
    </row>
    <row r="834" spans="8:9" x14ac:dyDescent="0.25">
      <c r="H834" s="49">
        <v>46113</v>
      </c>
      <c r="I834" s="49"/>
    </row>
    <row r="835" spans="8:9" x14ac:dyDescent="0.25">
      <c r="H835" s="49">
        <v>46114</v>
      </c>
      <c r="I835" s="49"/>
    </row>
    <row r="836" spans="8:9" x14ac:dyDescent="0.25">
      <c r="H836" s="49">
        <v>46115</v>
      </c>
      <c r="I836" s="49"/>
    </row>
    <row r="837" spans="8:9" x14ac:dyDescent="0.25">
      <c r="H837" s="49">
        <v>46116</v>
      </c>
      <c r="I837" s="49"/>
    </row>
    <row r="838" spans="8:9" x14ac:dyDescent="0.25">
      <c r="H838" s="49">
        <v>46117</v>
      </c>
      <c r="I838" s="49"/>
    </row>
    <row r="839" spans="8:9" x14ac:dyDescent="0.25">
      <c r="H839" s="49">
        <v>46118</v>
      </c>
      <c r="I839" s="49"/>
    </row>
    <row r="840" spans="8:9" x14ac:dyDescent="0.25">
      <c r="H840" s="49">
        <v>46119</v>
      </c>
      <c r="I840" s="49"/>
    </row>
    <row r="841" spans="8:9" x14ac:dyDescent="0.25">
      <c r="H841" s="49">
        <v>46120</v>
      </c>
      <c r="I841" s="49"/>
    </row>
    <row r="842" spans="8:9" x14ac:dyDescent="0.25">
      <c r="H842" s="49">
        <v>46121</v>
      </c>
      <c r="I842" s="49"/>
    </row>
    <row r="843" spans="8:9" x14ac:dyDescent="0.25">
      <c r="H843" s="49">
        <v>46122</v>
      </c>
      <c r="I843" s="49"/>
    </row>
    <row r="844" spans="8:9" x14ac:dyDescent="0.25">
      <c r="H844" s="49">
        <v>46123</v>
      </c>
      <c r="I844" s="49"/>
    </row>
    <row r="845" spans="8:9" x14ac:dyDescent="0.25">
      <c r="H845" s="49">
        <v>46124</v>
      </c>
      <c r="I845" s="49"/>
    </row>
    <row r="846" spans="8:9" x14ac:dyDescent="0.25">
      <c r="H846" s="49">
        <v>46125</v>
      </c>
      <c r="I846" s="49"/>
    </row>
    <row r="847" spans="8:9" x14ac:dyDescent="0.25">
      <c r="H847" s="49">
        <v>46126</v>
      </c>
      <c r="I847" s="49"/>
    </row>
    <row r="848" spans="8:9" x14ac:dyDescent="0.25">
      <c r="H848" s="49">
        <v>46127</v>
      </c>
      <c r="I848" s="49"/>
    </row>
    <row r="849" spans="8:9" x14ac:dyDescent="0.25">
      <c r="H849" s="49">
        <v>46128</v>
      </c>
      <c r="I849" s="49"/>
    </row>
    <row r="850" spans="8:9" x14ac:dyDescent="0.25">
      <c r="H850" s="49">
        <v>46129</v>
      </c>
      <c r="I850" s="49"/>
    </row>
    <row r="851" spans="8:9" x14ac:dyDescent="0.25">
      <c r="H851" s="49">
        <v>46130</v>
      </c>
      <c r="I851" s="49"/>
    </row>
    <row r="852" spans="8:9" x14ac:dyDescent="0.25">
      <c r="H852" s="49">
        <v>46131</v>
      </c>
      <c r="I852" s="49"/>
    </row>
    <row r="853" spans="8:9" x14ac:dyDescent="0.25">
      <c r="H853" s="49">
        <v>46132</v>
      </c>
      <c r="I853" s="49"/>
    </row>
    <row r="854" spans="8:9" x14ac:dyDescent="0.25">
      <c r="H854" s="49">
        <v>46133</v>
      </c>
      <c r="I854" s="49"/>
    </row>
    <row r="855" spans="8:9" x14ac:dyDescent="0.25">
      <c r="H855" s="49">
        <v>46134</v>
      </c>
      <c r="I855" s="49"/>
    </row>
    <row r="856" spans="8:9" x14ac:dyDescent="0.25">
      <c r="H856" s="49">
        <v>46135</v>
      </c>
      <c r="I856" s="49"/>
    </row>
    <row r="857" spans="8:9" x14ac:dyDescent="0.25">
      <c r="H857" s="49">
        <v>46136</v>
      </c>
      <c r="I857" s="49"/>
    </row>
    <row r="858" spans="8:9" x14ac:dyDescent="0.25">
      <c r="H858" s="49">
        <v>46137</v>
      </c>
      <c r="I858" s="49"/>
    </row>
    <row r="859" spans="8:9" x14ac:dyDescent="0.25">
      <c r="H859" s="49">
        <v>46138</v>
      </c>
      <c r="I859" s="49"/>
    </row>
    <row r="860" spans="8:9" x14ac:dyDescent="0.25">
      <c r="H860" s="49">
        <v>46139</v>
      </c>
      <c r="I860" s="49"/>
    </row>
    <row r="861" spans="8:9" x14ac:dyDescent="0.25">
      <c r="H861" s="49">
        <v>46140</v>
      </c>
      <c r="I861" s="49"/>
    </row>
    <row r="862" spans="8:9" x14ac:dyDescent="0.25">
      <c r="H862" s="49">
        <v>46141</v>
      </c>
      <c r="I862" s="49"/>
    </row>
    <row r="863" spans="8:9" x14ac:dyDescent="0.25">
      <c r="H863" s="49">
        <v>46142</v>
      </c>
      <c r="I863" s="49"/>
    </row>
    <row r="864" spans="8:9" x14ac:dyDescent="0.25">
      <c r="H864" s="49">
        <v>46143</v>
      </c>
      <c r="I864" s="49"/>
    </row>
    <row r="865" spans="8:9" x14ac:dyDescent="0.25">
      <c r="H865" s="49">
        <v>46144</v>
      </c>
      <c r="I865" s="49"/>
    </row>
    <row r="866" spans="8:9" x14ac:dyDescent="0.25">
      <c r="H866" s="49">
        <v>46145</v>
      </c>
      <c r="I866" s="49"/>
    </row>
    <row r="867" spans="8:9" x14ac:dyDescent="0.25">
      <c r="H867" s="49">
        <v>46146</v>
      </c>
      <c r="I867" s="49"/>
    </row>
    <row r="868" spans="8:9" x14ac:dyDescent="0.25">
      <c r="H868" s="49">
        <v>46147</v>
      </c>
      <c r="I868" s="49"/>
    </row>
    <row r="869" spans="8:9" x14ac:dyDescent="0.25">
      <c r="H869" s="49">
        <v>46148</v>
      </c>
      <c r="I869" s="49"/>
    </row>
    <row r="870" spans="8:9" x14ac:dyDescent="0.25">
      <c r="H870" s="49">
        <v>46149</v>
      </c>
      <c r="I870" s="49"/>
    </row>
    <row r="871" spans="8:9" x14ac:dyDescent="0.25">
      <c r="H871" s="49">
        <v>46150</v>
      </c>
      <c r="I871" s="49"/>
    </row>
    <row r="872" spans="8:9" x14ac:dyDescent="0.25">
      <c r="H872" s="49">
        <v>46151</v>
      </c>
      <c r="I872" s="49"/>
    </row>
    <row r="873" spans="8:9" x14ac:dyDescent="0.25">
      <c r="H873" s="49">
        <v>46152</v>
      </c>
      <c r="I873" s="49"/>
    </row>
    <row r="874" spans="8:9" x14ac:dyDescent="0.25">
      <c r="H874" s="49">
        <v>46153</v>
      </c>
      <c r="I874" s="49"/>
    </row>
    <row r="875" spans="8:9" x14ac:dyDescent="0.25">
      <c r="H875" s="49">
        <v>46154</v>
      </c>
      <c r="I875" s="49"/>
    </row>
    <row r="876" spans="8:9" x14ac:dyDescent="0.25">
      <c r="H876" s="49">
        <v>46155</v>
      </c>
      <c r="I876" s="49"/>
    </row>
    <row r="877" spans="8:9" x14ac:dyDescent="0.25">
      <c r="H877" s="49">
        <v>46156</v>
      </c>
      <c r="I877" s="49"/>
    </row>
    <row r="878" spans="8:9" x14ac:dyDescent="0.25">
      <c r="H878" s="49">
        <v>46157</v>
      </c>
      <c r="I878" s="49"/>
    </row>
    <row r="879" spans="8:9" x14ac:dyDescent="0.25">
      <c r="H879" s="49">
        <v>46158</v>
      </c>
      <c r="I879" s="49"/>
    </row>
    <row r="880" spans="8:9" x14ac:dyDescent="0.25">
      <c r="H880" s="49">
        <v>46159</v>
      </c>
      <c r="I880" s="49"/>
    </row>
    <row r="881" spans="8:9" x14ac:dyDescent="0.25">
      <c r="H881" s="49">
        <v>46160</v>
      </c>
      <c r="I881" s="49"/>
    </row>
    <row r="882" spans="8:9" x14ac:dyDescent="0.25">
      <c r="H882" s="49">
        <v>46161</v>
      </c>
      <c r="I882" s="49"/>
    </row>
    <row r="883" spans="8:9" x14ac:dyDescent="0.25">
      <c r="H883" s="49">
        <v>46162</v>
      </c>
      <c r="I883" s="49"/>
    </row>
    <row r="884" spans="8:9" x14ac:dyDescent="0.25">
      <c r="H884" s="49">
        <v>46163</v>
      </c>
      <c r="I884" s="49"/>
    </row>
    <row r="885" spans="8:9" x14ac:dyDescent="0.25">
      <c r="H885" s="49">
        <v>46164</v>
      </c>
      <c r="I885" s="49"/>
    </row>
    <row r="886" spans="8:9" x14ac:dyDescent="0.25">
      <c r="H886" s="49">
        <v>46165</v>
      </c>
      <c r="I886" s="49"/>
    </row>
    <row r="887" spans="8:9" x14ac:dyDescent="0.25">
      <c r="H887" s="49">
        <v>46166</v>
      </c>
      <c r="I887" s="49"/>
    </row>
    <row r="888" spans="8:9" x14ac:dyDescent="0.25">
      <c r="H888" s="49">
        <v>46167</v>
      </c>
      <c r="I888" s="49"/>
    </row>
    <row r="889" spans="8:9" x14ac:dyDescent="0.25">
      <c r="H889" s="49">
        <v>46168</v>
      </c>
      <c r="I889" s="49"/>
    </row>
    <row r="890" spans="8:9" x14ac:dyDescent="0.25">
      <c r="H890" s="49">
        <v>46169</v>
      </c>
      <c r="I890" s="49"/>
    </row>
    <row r="891" spans="8:9" x14ac:dyDescent="0.25">
      <c r="H891" s="49">
        <v>46170</v>
      </c>
      <c r="I891" s="49"/>
    </row>
    <row r="892" spans="8:9" x14ac:dyDescent="0.25">
      <c r="H892" s="49">
        <v>46171</v>
      </c>
      <c r="I892" s="49"/>
    </row>
    <row r="893" spans="8:9" x14ac:dyDescent="0.25">
      <c r="H893" s="49">
        <v>46172</v>
      </c>
      <c r="I893" s="49"/>
    </row>
    <row r="894" spans="8:9" x14ac:dyDescent="0.25">
      <c r="H894" s="49">
        <v>46173</v>
      </c>
      <c r="I894" s="49"/>
    </row>
    <row r="895" spans="8:9" x14ac:dyDescent="0.25">
      <c r="H895" s="49">
        <v>46174</v>
      </c>
      <c r="I895" s="49"/>
    </row>
    <row r="896" spans="8:9" x14ac:dyDescent="0.25">
      <c r="H896" s="49">
        <v>46175</v>
      </c>
      <c r="I896" s="49"/>
    </row>
    <row r="897" spans="8:9" x14ac:dyDescent="0.25">
      <c r="H897" s="49">
        <v>46176</v>
      </c>
      <c r="I897" s="49"/>
    </row>
    <row r="898" spans="8:9" x14ac:dyDescent="0.25">
      <c r="H898" s="49">
        <v>46177</v>
      </c>
      <c r="I898" s="49"/>
    </row>
    <row r="899" spans="8:9" x14ac:dyDescent="0.25">
      <c r="H899" s="49">
        <v>46178</v>
      </c>
      <c r="I899" s="49"/>
    </row>
    <row r="900" spans="8:9" x14ac:dyDescent="0.25">
      <c r="H900" s="49">
        <v>46179</v>
      </c>
      <c r="I900" s="49"/>
    </row>
    <row r="901" spans="8:9" x14ac:dyDescent="0.25">
      <c r="H901" s="49">
        <v>46180</v>
      </c>
      <c r="I901" s="49"/>
    </row>
    <row r="902" spans="8:9" x14ac:dyDescent="0.25">
      <c r="H902" s="49">
        <v>46181</v>
      </c>
      <c r="I902" s="49"/>
    </row>
    <row r="903" spans="8:9" x14ac:dyDescent="0.25">
      <c r="H903" s="49">
        <v>46182</v>
      </c>
      <c r="I903" s="49"/>
    </row>
    <row r="904" spans="8:9" x14ac:dyDescent="0.25">
      <c r="H904" s="49">
        <v>46183</v>
      </c>
      <c r="I904" s="49"/>
    </row>
    <row r="905" spans="8:9" x14ac:dyDescent="0.25">
      <c r="H905" s="49">
        <v>46184</v>
      </c>
      <c r="I905" s="49"/>
    </row>
    <row r="906" spans="8:9" x14ac:dyDescent="0.25">
      <c r="H906" s="49">
        <v>46185</v>
      </c>
      <c r="I906" s="49"/>
    </row>
    <row r="907" spans="8:9" x14ac:dyDescent="0.25">
      <c r="H907" s="49">
        <v>46186</v>
      </c>
      <c r="I907" s="49"/>
    </row>
    <row r="908" spans="8:9" x14ac:dyDescent="0.25">
      <c r="H908" s="49">
        <v>46187</v>
      </c>
      <c r="I908" s="49"/>
    </row>
    <row r="909" spans="8:9" x14ac:dyDescent="0.25">
      <c r="H909" s="49">
        <v>46188</v>
      </c>
      <c r="I909" s="49"/>
    </row>
    <row r="910" spans="8:9" x14ac:dyDescent="0.25">
      <c r="H910" s="49">
        <v>46189</v>
      </c>
      <c r="I910" s="49"/>
    </row>
    <row r="911" spans="8:9" x14ac:dyDescent="0.25">
      <c r="H911" s="49">
        <v>46190</v>
      </c>
      <c r="I911" s="49"/>
    </row>
    <row r="912" spans="8:9" x14ac:dyDescent="0.25">
      <c r="H912" s="49">
        <v>46191</v>
      </c>
      <c r="I912" s="49"/>
    </row>
    <row r="913" spans="8:9" x14ac:dyDescent="0.25">
      <c r="H913" s="49">
        <v>46192</v>
      </c>
      <c r="I913" s="49"/>
    </row>
    <row r="914" spans="8:9" x14ac:dyDescent="0.25">
      <c r="H914" s="49">
        <v>46193</v>
      </c>
      <c r="I914" s="49"/>
    </row>
    <row r="915" spans="8:9" x14ac:dyDescent="0.25">
      <c r="H915" s="49">
        <v>46194</v>
      </c>
      <c r="I915" s="49"/>
    </row>
    <row r="916" spans="8:9" x14ac:dyDescent="0.25">
      <c r="H916" s="49">
        <v>46195</v>
      </c>
      <c r="I916" s="49"/>
    </row>
    <row r="917" spans="8:9" x14ac:dyDescent="0.25">
      <c r="H917" s="49">
        <v>46196</v>
      </c>
      <c r="I917" s="49"/>
    </row>
    <row r="918" spans="8:9" x14ac:dyDescent="0.25">
      <c r="H918" s="49">
        <v>46197</v>
      </c>
      <c r="I918" s="49"/>
    </row>
    <row r="919" spans="8:9" x14ac:dyDescent="0.25">
      <c r="H919" s="49">
        <v>46198</v>
      </c>
      <c r="I919" s="49"/>
    </row>
    <row r="920" spans="8:9" x14ac:dyDescent="0.25">
      <c r="H920" s="49">
        <v>46199</v>
      </c>
      <c r="I920" s="49"/>
    </row>
    <row r="921" spans="8:9" x14ac:dyDescent="0.25">
      <c r="H921" s="49">
        <v>46200</v>
      </c>
      <c r="I921" s="49"/>
    </row>
    <row r="922" spans="8:9" x14ac:dyDescent="0.25">
      <c r="H922" s="49">
        <v>46201</v>
      </c>
      <c r="I922" s="49"/>
    </row>
    <row r="923" spans="8:9" x14ac:dyDescent="0.25">
      <c r="H923" s="49">
        <v>46202</v>
      </c>
      <c r="I923" s="49"/>
    </row>
    <row r="924" spans="8:9" x14ac:dyDescent="0.25">
      <c r="H924" s="49">
        <v>46203</v>
      </c>
      <c r="I924" s="49"/>
    </row>
    <row r="925" spans="8:9" x14ac:dyDescent="0.25">
      <c r="H925" s="49">
        <v>46204</v>
      </c>
      <c r="I925" s="49"/>
    </row>
    <row r="926" spans="8:9" x14ac:dyDescent="0.25">
      <c r="H926" s="49">
        <v>46205</v>
      </c>
      <c r="I926" s="49"/>
    </row>
    <row r="927" spans="8:9" x14ac:dyDescent="0.25">
      <c r="H927" s="49">
        <v>46206</v>
      </c>
      <c r="I927" s="49"/>
    </row>
    <row r="928" spans="8:9" x14ac:dyDescent="0.25">
      <c r="H928" s="49">
        <v>46207</v>
      </c>
      <c r="I928" s="49"/>
    </row>
    <row r="929" spans="8:9" x14ac:dyDescent="0.25">
      <c r="H929" s="49">
        <v>46208</v>
      </c>
      <c r="I929" s="49"/>
    </row>
    <row r="930" spans="8:9" x14ac:dyDescent="0.25">
      <c r="H930" s="49">
        <v>46209</v>
      </c>
      <c r="I930" s="49"/>
    </row>
    <row r="931" spans="8:9" x14ac:dyDescent="0.25">
      <c r="H931" s="49">
        <v>46210</v>
      </c>
      <c r="I931" s="49"/>
    </row>
    <row r="932" spans="8:9" x14ac:dyDescent="0.25">
      <c r="H932" s="49">
        <v>46211</v>
      </c>
      <c r="I932" s="49"/>
    </row>
    <row r="933" spans="8:9" x14ac:dyDescent="0.25">
      <c r="H933" s="49">
        <v>46212</v>
      </c>
      <c r="I933" s="49"/>
    </row>
    <row r="934" spans="8:9" x14ac:dyDescent="0.25">
      <c r="H934" s="49">
        <v>46213</v>
      </c>
      <c r="I934" s="49"/>
    </row>
    <row r="935" spans="8:9" x14ac:dyDescent="0.25">
      <c r="H935" s="49">
        <v>46214</v>
      </c>
      <c r="I935" s="49"/>
    </row>
    <row r="936" spans="8:9" x14ac:dyDescent="0.25">
      <c r="H936" s="49">
        <v>46215</v>
      </c>
      <c r="I936" s="49"/>
    </row>
    <row r="937" spans="8:9" x14ac:dyDescent="0.25">
      <c r="H937" s="49">
        <v>46216</v>
      </c>
      <c r="I937" s="49"/>
    </row>
    <row r="938" spans="8:9" x14ac:dyDescent="0.25">
      <c r="H938" s="49">
        <v>46217</v>
      </c>
      <c r="I938" s="49"/>
    </row>
    <row r="939" spans="8:9" x14ac:dyDescent="0.25">
      <c r="H939" s="49">
        <v>46218</v>
      </c>
      <c r="I939" s="49"/>
    </row>
    <row r="940" spans="8:9" x14ac:dyDescent="0.25">
      <c r="H940" s="49">
        <v>46219</v>
      </c>
      <c r="I940" s="49"/>
    </row>
    <row r="941" spans="8:9" x14ac:dyDescent="0.25">
      <c r="H941" s="49">
        <v>46220</v>
      </c>
      <c r="I941" s="49"/>
    </row>
    <row r="942" spans="8:9" x14ac:dyDescent="0.25">
      <c r="H942" s="49">
        <v>46221</v>
      </c>
      <c r="I942" s="49"/>
    </row>
    <row r="943" spans="8:9" x14ac:dyDescent="0.25">
      <c r="H943" s="49">
        <v>46222</v>
      </c>
      <c r="I943" s="49"/>
    </row>
    <row r="944" spans="8:9" x14ac:dyDescent="0.25">
      <c r="H944" s="49">
        <v>46223</v>
      </c>
      <c r="I944" s="49"/>
    </row>
    <row r="945" spans="8:9" x14ac:dyDescent="0.25">
      <c r="H945" s="49">
        <v>46224</v>
      </c>
      <c r="I945" s="49"/>
    </row>
    <row r="946" spans="8:9" x14ac:dyDescent="0.25">
      <c r="H946" s="49">
        <v>46225</v>
      </c>
      <c r="I946" s="49"/>
    </row>
    <row r="947" spans="8:9" x14ac:dyDescent="0.25">
      <c r="H947" s="49">
        <v>46226</v>
      </c>
      <c r="I947" s="49"/>
    </row>
    <row r="948" spans="8:9" x14ac:dyDescent="0.25">
      <c r="H948" s="49">
        <v>46227</v>
      </c>
      <c r="I948" s="49"/>
    </row>
    <row r="949" spans="8:9" x14ac:dyDescent="0.25">
      <c r="H949" s="49">
        <v>46228</v>
      </c>
      <c r="I949" s="49"/>
    </row>
    <row r="950" spans="8:9" x14ac:dyDescent="0.25">
      <c r="H950" s="49">
        <v>46229</v>
      </c>
      <c r="I950" s="49"/>
    </row>
    <row r="951" spans="8:9" x14ac:dyDescent="0.25">
      <c r="H951" s="49">
        <v>46230</v>
      </c>
      <c r="I951" s="49"/>
    </row>
    <row r="952" spans="8:9" x14ac:dyDescent="0.25">
      <c r="H952" s="49">
        <v>46231</v>
      </c>
      <c r="I952" s="49"/>
    </row>
    <row r="953" spans="8:9" x14ac:dyDescent="0.25">
      <c r="H953" s="49">
        <v>46232</v>
      </c>
      <c r="I953" s="49"/>
    </row>
    <row r="954" spans="8:9" x14ac:dyDescent="0.25">
      <c r="H954" s="49">
        <v>46233</v>
      </c>
      <c r="I954" s="49"/>
    </row>
    <row r="955" spans="8:9" x14ac:dyDescent="0.25">
      <c r="H955" s="49">
        <v>46234</v>
      </c>
    </row>
    <row r="956" spans="8:9" x14ac:dyDescent="0.25">
      <c r="H956" s="49">
        <v>46235</v>
      </c>
    </row>
    <row r="957" spans="8:9" x14ac:dyDescent="0.25">
      <c r="H957" s="49">
        <v>46236</v>
      </c>
    </row>
    <row r="958" spans="8:9" x14ac:dyDescent="0.25">
      <c r="H958" s="49">
        <v>46237</v>
      </c>
    </row>
    <row r="959" spans="8:9" x14ac:dyDescent="0.25">
      <c r="H959" s="49">
        <v>46238</v>
      </c>
    </row>
    <row r="960" spans="8:9" x14ac:dyDescent="0.25">
      <c r="H960" s="49">
        <v>46239</v>
      </c>
    </row>
    <row r="961" spans="8:8" x14ac:dyDescent="0.25">
      <c r="H961" s="49">
        <v>46240</v>
      </c>
    </row>
    <row r="962" spans="8:8" x14ac:dyDescent="0.25">
      <c r="H962" s="49">
        <v>46241</v>
      </c>
    </row>
    <row r="963" spans="8:8" x14ac:dyDescent="0.25">
      <c r="H963" s="49">
        <v>46242</v>
      </c>
    </row>
    <row r="964" spans="8:8" x14ac:dyDescent="0.25">
      <c r="H964" s="49">
        <v>46243</v>
      </c>
    </row>
    <row r="965" spans="8:8" x14ac:dyDescent="0.25">
      <c r="H965" s="49">
        <v>46244</v>
      </c>
    </row>
    <row r="966" spans="8:8" x14ac:dyDescent="0.25">
      <c r="H966" s="49">
        <v>46245</v>
      </c>
    </row>
    <row r="967" spans="8:8" x14ac:dyDescent="0.25">
      <c r="H967" s="49">
        <v>46246</v>
      </c>
    </row>
    <row r="968" spans="8:8" x14ac:dyDescent="0.25">
      <c r="H968" s="49">
        <v>46247</v>
      </c>
    </row>
    <row r="969" spans="8:8" x14ac:dyDescent="0.25">
      <c r="H969" s="49">
        <v>46248</v>
      </c>
    </row>
    <row r="970" spans="8:8" x14ac:dyDescent="0.25">
      <c r="H970" s="49">
        <v>46249</v>
      </c>
    </row>
    <row r="971" spans="8:8" x14ac:dyDescent="0.25">
      <c r="H971" s="49">
        <v>46250</v>
      </c>
    </row>
    <row r="972" spans="8:8" x14ac:dyDescent="0.25">
      <c r="H972" s="49">
        <v>46251</v>
      </c>
    </row>
    <row r="973" spans="8:8" x14ac:dyDescent="0.25">
      <c r="H973" s="49">
        <v>46252</v>
      </c>
    </row>
    <row r="974" spans="8:8" x14ac:dyDescent="0.25">
      <c r="H974" s="49">
        <v>46253</v>
      </c>
    </row>
    <row r="975" spans="8:8" x14ac:dyDescent="0.25">
      <c r="H975" s="49">
        <v>46254</v>
      </c>
    </row>
    <row r="976" spans="8:8" x14ac:dyDescent="0.25">
      <c r="H976" s="49">
        <v>46255</v>
      </c>
    </row>
    <row r="977" spans="8:8" x14ac:dyDescent="0.25">
      <c r="H977" s="49">
        <v>46256</v>
      </c>
    </row>
    <row r="978" spans="8:8" x14ac:dyDescent="0.25">
      <c r="H978" s="49">
        <v>46257</v>
      </c>
    </row>
    <row r="979" spans="8:8" x14ac:dyDescent="0.25">
      <c r="H979" s="49">
        <v>46258</v>
      </c>
    </row>
    <row r="980" spans="8:8" x14ac:dyDescent="0.25">
      <c r="H980" s="49">
        <v>46259</v>
      </c>
    </row>
    <row r="981" spans="8:8" x14ac:dyDescent="0.25">
      <c r="H981" s="49">
        <v>46260</v>
      </c>
    </row>
    <row r="982" spans="8:8" x14ac:dyDescent="0.25">
      <c r="H982" s="49">
        <v>46261</v>
      </c>
    </row>
    <row r="983" spans="8:8" x14ac:dyDescent="0.25">
      <c r="H983" s="49">
        <v>46262</v>
      </c>
    </row>
    <row r="984" spans="8:8" x14ac:dyDescent="0.25">
      <c r="H984" s="49">
        <v>46263</v>
      </c>
    </row>
    <row r="985" spans="8:8" x14ac:dyDescent="0.25">
      <c r="H985" s="49">
        <v>46264</v>
      </c>
    </row>
    <row r="986" spans="8:8" x14ac:dyDescent="0.25">
      <c r="H986" s="49">
        <v>46265</v>
      </c>
    </row>
    <row r="987" spans="8:8" x14ac:dyDescent="0.25">
      <c r="H987" s="49">
        <v>46266</v>
      </c>
    </row>
    <row r="988" spans="8:8" x14ac:dyDescent="0.25">
      <c r="H988" s="49">
        <v>46267</v>
      </c>
    </row>
    <row r="989" spans="8:8" x14ac:dyDescent="0.25">
      <c r="H989" s="49">
        <v>46268</v>
      </c>
    </row>
    <row r="990" spans="8:8" x14ac:dyDescent="0.25">
      <c r="H990" s="49">
        <v>46269</v>
      </c>
    </row>
    <row r="991" spans="8:8" x14ac:dyDescent="0.25">
      <c r="H991" s="49">
        <v>46270</v>
      </c>
    </row>
    <row r="992" spans="8:8" x14ac:dyDescent="0.25">
      <c r="H992" s="49">
        <v>46271</v>
      </c>
    </row>
    <row r="993" spans="8:8" x14ac:dyDescent="0.25">
      <c r="H993" s="49">
        <v>46272</v>
      </c>
    </row>
    <row r="994" spans="8:8" x14ac:dyDescent="0.25">
      <c r="H994" s="49">
        <v>46273</v>
      </c>
    </row>
    <row r="995" spans="8:8" x14ac:dyDescent="0.25">
      <c r="H995" s="49">
        <v>46274</v>
      </c>
    </row>
    <row r="996" spans="8:8" x14ac:dyDescent="0.25">
      <c r="H996" s="49">
        <v>46275</v>
      </c>
    </row>
    <row r="997" spans="8:8" x14ac:dyDescent="0.25">
      <c r="H997" s="49">
        <v>46276</v>
      </c>
    </row>
    <row r="998" spans="8:8" x14ac:dyDescent="0.25">
      <c r="H998" s="49">
        <v>46277</v>
      </c>
    </row>
    <row r="999" spans="8:8" x14ac:dyDescent="0.25">
      <c r="H999" s="49">
        <v>46278</v>
      </c>
    </row>
    <row r="1000" spans="8:8" x14ac:dyDescent="0.25">
      <c r="H1000" s="49">
        <v>46279</v>
      </c>
    </row>
    <row r="1001" spans="8:8" x14ac:dyDescent="0.25">
      <c r="H1001" s="49">
        <v>46280</v>
      </c>
    </row>
    <row r="1002" spans="8:8" x14ac:dyDescent="0.25">
      <c r="H1002" s="49">
        <v>46281</v>
      </c>
    </row>
    <row r="1003" spans="8:8" x14ac:dyDescent="0.25">
      <c r="H1003" s="49">
        <v>46282</v>
      </c>
    </row>
    <row r="1004" spans="8:8" x14ac:dyDescent="0.25">
      <c r="H1004" s="49">
        <v>46283</v>
      </c>
    </row>
    <row r="1005" spans="8:8" x14ac:dyDescent="0.25">
      <c r="H1005" s="49">
        <v>46284</v>
      </c>
    </row>
    <row r="1006" spans="8:8" x14ac:dyDescent="0.25">
      <c r="H1006" s="49">
        <v>46285</v>
      </c>
    </row>
    <row r="1007" spans="8:8" x14ac:dyDescent="0.25">
      <c r="H1007" s="49">
        <v>46286</v>
      </c>
    </row>
    <row r="1008" spans="8:8" x14ac:dyDescent="0.25">
      <c r="H1008" s="49">
        <v>46287</v>
      </c>
    </row>
    <row r="1009" spans="8:8" x14ac:dyDescent="0.25">
      <c r="H1009" s="49">
        <v>46288</v>
      </c>
    </row>
    <row r="1010" spans="8:8" x14ac:dyDescent="0.25">
      <c r="H1010" s="49">
        <v>46289</v>
      </c>
    </row>
    <row r="1011" spans="8:8" x14ac:dyDescent="0.25">
      <c r="H1011" s="49">
        <v>46290</v>
      </c>
    </row>
    <row r="1012" spans="8:8" x14ac:dyDescent="0.25">
      <c r="H1012" s="49">
        <v>46291</v>
      </c>
    </row>
    <row r="1013" spans="8:8" x14ac:dyDescent="0.25">
      <c r="H1013" s="49">
        <v>46292</v>
      </c>
    </row>
    <row r="1014" spans="8:8" x14ac:dyDescent="0.25">
      <c r="H1014" s="49">
        <v>46293</v>
      </c>
    </row>
    <row r="1015" spans="8:8" x14ac:dyDescent="0.25">
      <c r="H1015" s="49">
        <v>46294</v>
      </c>
    </row>
    <row r="1016" spans="8:8" x14ac:dyDescent="0.25">
      <c r="H1016" s="49">
        <v>46295</v>
      </c>
    </row>
    <row r="1017" spans="8:8" x14ac:dyDescent="0.25">
      <c r="H1017" s="49">
        <v>46296</v>
      </c>
    </row>
    <row r="1018" spans="8:8" x14ac:dyDescent="0.25">
      <c r="H1018" s="49">
        <v>46297</v>
      </c>
    </row>
    <row r="1019" spans="8:8" x14ac:dyDescent="0.25">
      <c r="H1019" s="49">
        <v>46298</v>
      </c>
    </row>
    <row r="1020" spans="8:8" x14ac:dyDescent="0.25">
      <c r="H1020" s="49">
        <v>46299</v>
      </c>
    </row>
    <row r="1021" spans="8:8" x14ac:dyDescent="0.25">
      <c r="H1021" s="49">
        <v>46300</v>
      </c>
    </row>
    <row r="1022" spans="8:8" x14ac:dyDescent="0.25">
      <c r="H1022" s="49">
        <v>46301</v>
      </c>
    </row>
    <row r="1023" spans="8:8" x14ac:dyDescent="0.25">
      <c r="H1023" s="49">
        <v>46302</v>
      </c>
    </row>
    <row r="1024" spans="8:8" x14ac:dyDescent="0.25">
      <c r="H1024" s="49">
        <v>46303</v>
      </c>
    </row>
    <row r="1025" spans="8:8" x14ac:dyDescent="0.25">
      <c r="H1025" s="49">
        <v>46304</v>
      </c>
    </row>
    <row r="1026" spans="8:8" x14ac:dyDescent="0.25">
      <c r="H1026" s="49">
        <v>46305</v>
      </c>
    </row>
    <row r="1027" spans="8:8" x14ac:dyDescent="0.25">
      <c r="H1027" s="49">
        <v>46306</v>
      </c>
    </row>
    <row r="1028" spans="8:8" x14ac:dyDescent="0.25">
      <c r="H1028" s="49">
        <v>46307</v>
      </c>
    </row>
    <row r="1029" spans="8:8" x14ac:dyDescent="0.25">
      <c r="H1029" s="49">
        <v>46308</v>
      </c>
    </row>
    <row r="1030" spans="8:8" x14ac:dyDescent="0.25">
      <c r="H1030" s="49">
        <v>46309</v>
      </c>
    </row>
    <row r="1031" spans="8:8" x14ac:dyDescent="0.25">
      <c r="H1031" s="49">
        <v>46310</v>
      </c>
    </row>
    <row r="1032" spans="8:8" x14ac:dyDescent="0.25">
      <c r="H1032" s="49">
        <v>46311</v>
      </c>
    </row>
    <row r="1033" spans="8:8" x14ac:dyDescent="0.25">
      <c r="H1033" s="49">
        <v>46312</v>
      </c>
    </row>
    <row r="1034" spans="8:8" x14ac:dyDescent="0.25">
      <c r="H1034" s="49">
        <v>46313</v>
      </c>
    </row>
    <row r="1035" spans="8:8" x14ac:dyDescent="0.25">
      <c r="H1035" s="49">
        <v>46314</v>
      </c>
    </row>
    <row r="1036" spans="8:8" x14ac:dyDescent="0.25">
      <c r="H1036" s="49">
        <v>46315</v>
      </c>
    </row>
    <row r="1037" spans="8:8" x14ac:dyDescent="0.25">
      <c r="H1037" s="49">
        <v>46316</v>
      </c>
    </row>
    <row r="1038" spans="8:8" x14ac:dyDescent="0.25">
      <c r="H1038" s="49">
        <v>46317</v>
      </c>
    </row>
    <row r="1039" spans="8:8" x14ac:dyDescent="0.25">
      <c r="H1039" s="49">
        <v>46318</v>
      </c>
    </row>
    <row r="1040" spans="8:8" x14ac:dyDescent="0.25">
      <c r="H1040" s="49">
        <v>46319</v>
      </c>
    </row>
    <row r="1041" spans="8:8" x14ac:dyDescent="0.25">
      <c r="H1041" s="49">
        <v>46320</v>
      </c>
    </row>
    <row r="1042" spans="8:8" x14ac:dyDescent="0.25">
      <c r="H1042" s="49">
        <v>46321</v>
      </c>
    </row>
    <row r="1043" spans="8:8" x14ac:dyDescent="0.25">
      <c r="H1043" s="49">
        <v>46322</v>
      </c>
    </row>
    <row r="1044" spans="8:8" x14ac:dyDescent="0.25">
      <c r="H1044" s="49">
        <v>46323</v>
      </c>
    </row>
    <row r="1045" spans="8:8" x14ac:dyDescent="0.25">
      <c r="H1045" s="49">
        <v>46324</v>
      </c>
    </row>
    <row r="1046" spans="8:8" x14ac:dyDescent="0.25">
      <c r="H1046" s="49">
        <v>46325</v>
      </c>
    </row>
    <row r="1047" spans="8:8" x14ac:dyDescent="0.25">
      <c r="H1047" s="49">
        <v>46326</v>
      </c>
    </row>
    <row r="1048" spans="8:8" x14ac:dyDescent="0.25">
      <c r="H1048" s="49">
        <v>46327</v>
      </c>
    </row>
    <row r="1049" spans="8:8" x14ac:dyDescent="0.25">
      <c r="H1049" s="49">
        <v>46328</v>
      </c>
    </row>
    <row r="1050" spans="8:8" x14ac:dyDescent="0.25">
      <c r="H1050" s="49">
        <v>46329</v>
      </c>
    </row>
    <row r="1051" spans="8:8" x14ac:dyDescent="0.25">
      <c r="H1051" s="49">
        <v>46330</v>
      </c>
    </row>
    <row r="1052" spans="8:8" x14ac:dyDescent="0.25">
      <c r="H1052" s="49">
        <v>46331</v>
      </c>
    </row>
    <row r="1053" spans="8:8" x14ac:dyDescent="0.25">
      <c r="H1053" s="49">
        <v>46332</v>
      </c>
    </row>
    <row r="1054" spans="8:8" x14ac:dyDescent="0.25">
      <c r="H1054" s="49">
        <v>46333</v>
      </c>
    </row>
    <row r="1055" spans="8:8" x14ac:dyDescent="0.25">
      <c r="H1055" s="49">
        <v>46334</v>
      </c>
    </row>
    <row r="1056" spans="8:8" x14ac:dyDescent="0.25">
      <c r="H1056" s="49">
        <v>46335</v>
      </c>
    </row>
    <row r="1057" spans="8:8" x14ac:dyDescent="0.25">
      <c r="H1057" s="49">
        <v>46336</v>
      </c>
    </row>
    <row r="1058" spans="8:8" x14ac:dyDescent="0.25">
      <c r="H1058" s="49">
        <v>46337</v>
      </c>
    </row>
    <row r="1059" spans="8:8" x14ac:dyDescent="0.25">
      <c r="H1059" s="49">
        <v>46338</v>
      </c>
    </row>
    <row r="1060" spans="8:8" x14ac:dyDescent="0.25">
      <c r="H1060" s="49">
        <v>46339</v>
      </c>
    </row>
    <row r="1061" spans="8:8" x14ac:dyDescent="0.25">
      <c r="H1061" s="49">
        <v>46340</v>
      </c>
    </row>
    <row r="1062" spans="8:8" x14ac:dyDescent="0.25">
      <c r="H1062" s="49">
        <v>46341</v>
      </c>
    </row>
    <row r="1063" spans="8:8" x14ac:dyDescent="0.25">
      <c r="H1063" s="49">
        <v>46342</v>
      </c>
    </row>
    <row r="1064" spans="8:8" x14ac:dyDescent="0.25">
      <c r="H1064" s="49">
        <v>46343</v>
      </c>
    </row>
    <row r="1065" spans="8:8" x14ac:dyDescent="0.25">
      <c r="H1065" s="49">
        <v>46344</v>
      </c>
    </row>
    <row r="1066" spans="8:8" x14ac:dyDescent="0.25">
      <c r="H1066" s="49">
        <v>46345</v>
      </c>
    </row>
    <row r="1067" spans="8:8" x14ac:dyDescent="0.25">
      <c r="H1067" s="49">
        <v>46346</v>
      </c>
    </row>
    <row r="1068" spans="8:8" x14ac:dyDescent="0.25">
      <c r="H1068" s="49">
        <v>46347</v>
      </c>
    </row>
    <row r="1069" spans="8:8" x14ac:dyDescent="0.25">
      <c r="H1069" s="49">
        <v>46348</v>
      </c>
    </row>
    <row r="1070" spans="8:8" x14ac:dyDescent="0.25">
      <c r="H1070" s="49">
        <v>46349</v>
      </c>
    </row>
    <row r="1071" spans="8:8" x14ac:dyDescent="0.25">
      <c r="H1071" s="49">
        <v>46350</v>
      </c>
    </row>
    <row r="1072" spans="8:8" x14ac:dyDescent="0.25">
      <c r="H1072" s="49">
        <v>46351</v>
      </c>
    </row>
    <row r="1073" spans="8:8" x14ac:dyDescent="0.25">
      <c r="H1073" s="49">
        <v>46352</v>
      </c>
    </row>
    <row r="1074" spans="8:8" x14ac:dyDescent="0.25">
      <c r="H1074" s="49">
        <v>46353</v>
      </c>
    </row>
    <row r="1075" spans="8:8" x14ac:dyDescent="0.25">
      <c r="H1075" s="49">
        <v>46354</v>
      </c>
    </row>
    <row r="1076" spans="8:8" x14ac:dyDescent="0.25">
      <c r="H1076" s="49">
        <v>46355</v>
      </c>
    </row>
    <row r="1077" spans="8:8" x14ac:dyDescent="0.25">
      <c r="H1077" s="49">
        <v>46356</v>
      </c>
    </row>
    <row r="1078" spans="8:8" x14ac:dyDescent="0.25">
      <c r="H1078" s="49">
        <v>46357</v>
      </c>
    </row>
    <row r="1079" spans="8:8" x14ac:dyDescent="0.25">
      <c r="H1079" s="49">
        <v>46358</v>
      </c>
    </row>
    <row r="1080" spans="8:8" x14ac:dyDescent="0.25">
      <c r="H1080" s="49">
        <v>46359</v>
      </c>
    </row>
    <row r="1081" spans="8:8" x14ac:dyDescent="0.25">
      <c r="H1081" s="49">
        <v>46360</v>
      </c>
    </row>
    <row r="1082" spans="8:8" x14ac:dyDescent="0.25">
      <c r="H1082" s="49">
        <v>46361</v>
      </c>
    </row>
    <row r="1083" spans="8:8" x14ac:dyDescent="0.25">
      <c r="H1083" s="49">
        <v>46362</v>
      </c>
    </row>
    <row r="1084" spans="8:8" x14ac:dyDescent="0.25">
      <c r="H1084" s="49">
        <v>46363</v>
      </c>
    </row>
    <row r="1085" spans="8:8" x14ac:dyDescent="0.25">
      <c r="H1085" s="49">
        <v>46364</v>
      </c>
    </row>
    <row r="1086" spans="8:8" x14ac:dyDescent="0.25">
      <c r="H1086" s="49">
        <v>46365</v>
      </c>
    </row>
    <row r="1087" spans="8:8" x14ac:dyDescent="0.25">
      <c r="H1087" s="49">
        <v>46366</v>
      </c>
    </row>
    <row r="1088" spans="8:8" x14ac:dyDescent="0.25">
      <c r="H1088" s="49">
        <v>46367</v>
      </c>
    </row>
    <row r="1089" spans="8:8" x14ac:dyDescent="0.25">
      <c r="H1089" s="49">
        <v>46368</v>
      </c>
    </row>
    <row r="1090" spans="8:8" x14ac:dyDescent="0.25">
      <c r="H1090" s="49">
        <v>46369</v>
      </c>
    </row>
    <row r="1091" spans="8:8" x14ac:dyDescent="0.25">
      <c r="H1091" s="49">
        <v>46370</v>
      </c>
    </row>
    <row r="1092" spans="8:8" x14ac:dyDescent="0.25">
      <c r="H1092" s="49">
        <v>46371</v>
      </c>
    </row>
    <row r="1093" spans="8:8" x14ac:dyDescent="0.25">
      <c r="H1093" s="49">
        <v>46372</v>
      </c>
    </row>
    <row r="1094" spans="8:8" x14ac:dyDescent="0.25">
      <c r="H1094" s="49">
        <v>46373</v>
      </c>
    </row>
    <row r="1095" spans="8:8" x14ac:dyDescent="0.25">
      <c r="H1095" s="49">
        <v>46374</v>
      </c>
    </row>
    <row r="1096" spans="8:8" x14ac:dyDescent="0.25">
      <c r="H1096" s="49">
        <v>46375</v>
      </c>
    </row>
    <row r="1097" spans="8:8" x14ac:dyDescent="0.25">
      <c r="H1097" s="49">
        <v>46376</v>
      </c>
    </row>
    <row r="1098" spans="8:8" x14ac:dyDescent="0.25">
      <c r="H1098" s="49">
        <v>46377</v>
      </c>
    </row>
    <row r="1099" spans="8:8" x14ac:dyDescent="0.25">
      <c r="H1099" s="49">
        <v>46378</v>
      </c>
    </row>
    <row r="1100" spans="8:8" x14ac:dyDescent="0.25">
      <c r="H1100" s="49">
        <v>46379</v>
      </c>
    </row>
    <row r="1101" spans="8:8" x14ac:dyDescent="0.25">
      <c r="H1101" s="49">
        <v>46380</v>
      </c>
    </row>
    <row r="1102" spans="8:8" x14ac:dyDescent="0.25">
      <c r="H1102" s="49">
        <v>46381</v>
      </c>
    </row>
    <row r="1103" spans="8:8" x14ac:dyDescent="0.25">
      <c r="H1103" s="49">
        <v>46382</v>
      </c>
    </row>
    <row r="1104" spans="8:8" x14ac:dyDescent="0.25">
      <c r="H1104" s="49">
        <v>46383</v>
      </c>
    </row>
    <row r="1105" spans="8:8" x14ac:dyDescent="0.25">
      <c r="H1105" s="49">
        <v>46384</v>
      </c>
    </row>
    <row r="1106" spans="8:8" x14ac:dyDescent="0.25">
      <c r="H1106" s="49">
        <v>46385</v>
      </c>
    </row>
    <row r="1107" spans="8:8" x14ac:dyDescent="0.25">
      <c r="H1107" s="49">
        <v>46386</v>
      </c>
    </row>
    <row r="1108" spans="8:8" x14ac:dyDescent="0.25">
      <c r="H1108" s="49">
        <v>46387</v>
      </c>
    </row>
    <row r="1109" spans="8:8" x14ac:dyDescent="0.25">
      <c r="H1109" s="49">
        <v>46388</v>
      </c>
    </row>
    <row r="1110" spans="8:8" x14ac:dyDescent="0.25">
      <c r="H1110" s="49">
        <v>46389</v>
      </c>
    </row>
    <row r="1111" spans="8:8" x14ac:dyDescent="0.25">
      <c r="H1111" s="49">
        <v>46390</v>
      </c>
    </row>
    <row r="1112" spans="8:8" x14ac:dyDescent="0.25">
      <c r="H1112" s="49">
        <v>46391</v>
      </c>
    </row>
    <row r="1113" spans="8:8" x14ac:dyDescent="0.25">
      <c r="H1113" s="49">
        <v>46392</v>
      </c>
    </row>
    <row r="1114" spans="8:8" x14ac:dyDescent="0.25">
      <c r="H1114" s="49">
        <v>46393</v>
      </c>
    </row>
    <row r="1115" spans="8:8" x14ac:dyDescent="0.25">
      <c r="H1115" s="49">
        <v>46394</v>
      </c>
    </row>
    <row r="1116" spans="8:8" x14ac:dyDescent="0.25">
      <c r="H1116" s="49">
        <v>46395</v>
      </c>
    </row>
    <row r="1117" spans="8:8" x14ac:dyDescent="0.25">
      <c r="H1117" s="49">
        <v>46396</v>
      </c>
    </row>
    <row r="1118" spans="8:8" x14ac:dyDescent="0.25">
      <c r="H1118" s="49">
        <v>46397</v>
      </c>
    </row>
    <row r="1119" spans="8:8" x14ac:dyDescent="0.25">
      <c r="H1119" s="49">
        <v>46398</v>
      </c>
    </row>
    <row r="1120" spans="8:8" x14ac:dyDescent="0.25">
      <c r="H1120" s="49">
        <v>46399</v>
      </c>
    </row>
    <row r="1121" spans="8:8" x14ac:dyDescent="0.25">
      <c r="H1121" s="49">
        <v>46400</v>
      </c>
    </row>
    <row r="1122" spans="8:8" x14ac:dyDescent="0.25">
      <c r="H1122" s="49">
        <v>46401</v>
      </c>
    </row>
    <row r="1123" spans="8:8" x14ac:dyDescent="0.25">
      <c r="H1123" s="49">
        <v>46402</v>
      </c>
    </row>
    <row r="1124" spans="8:8" x14ac:dyDescent="0.25">
      <c r="H1124" s="49">
        <v>46403</v>
      </c>
    </row>
    <row r="1125" spans="8:8" x14ac:dyDescent="0.25">
      <c r="H1125" s="49">
        <v>46404</v>
      </c>
    </row>
    <row r="1126" spans="8:8" x14ac:dyDescent="0.25">
      <c r="H1126" s="49">
        <v>46405</v>
      </c>
    </row>
    <row r="1127" spans="8:8" x14ac:dyDescent="0.25">
      <c r="H1127" s="49">
        <v>46406</v>
      </c>
    </row>
    <row r="1128" spans="8:8" x14ac:dyDescent="0.25">
      <c r="H1128" s="49">
        <v>46407</v>
      </c>
    </row>
    <row r="1129" spans="8:8" x14ac:dyDescent="0.25">
      <c r="H1129" s="49">
        <v>46408</v>
      </c>
    </row>
    <row r="1130" spans="8:8" x14ac:dyDescent="0.25">
      <c r="H1130" s="49">
        <v>46409</v>
      </c>
    </row>
    <row r="1131" spans="8:8" x14ac:dyDescent="0.25">
      <c r="H1131" s="49">
        <v>46410</v>
      </c>
    </row>
    <row r="1132" spans="8:8" x14ac:dyDescent="0.25">
      <c r="H1132" s="49">
        <v>46411</v>
      </c>
    </row>
    <row r="1133" spans="8:8" x14ac:dyDescent="0.25">
      <c r="H1133" s="49">
        <v>46412</v>
      </c>
    </row>
    <row r="1134" spans="8:8" x14ac:dyDescent="0.25">
      <c r="H1134" s="49">
        <v>46413</v>
      </c>
    </row>
    <row r="1135" spans="8:8" x14ac:dyDescent="0.25">
      <c r="H1135" s="49">
        <v>46414</v>
      </c>
    </row>
    <row r="1136" spans="8:8" x14ac:dyDescent="0.25">
      <c r="H1136" s="49">
        <v>46415</v>
      </c>
    </row>
    <row r="1137" spans="8:8" x14ac:dyDescent="0.25">
      <c r="H1137" s="49">
        <v>46416</v>
      </c>
    </row>
    <row r="1138" spans="8:8" x14ac:dyDescent="0.25">
      <c r="H1138" s="49">
        <v>46417</v>
      </c>
    </row>
    <row r="1139" spans="8:8" x14ac:dyDescent="0.25">
      <c r="H1139" s="49">
        <v>46418</v>
      </c>
    </row>
    <row r="1140" spans="8:8" x14ac:dyDescent="0.25">
      <c r="H1140" s="49">
        <v>46419</v>
      </c>
    </row>
    <row r="1141" spans="8:8" x14ac:dyDescent="0.25">
      <c r="H1141" s="49">
        <v>46420</v>
      </c>
    </row>
    <row r="1142" spans="8:8" x14ac:dyDescent="0.25">
      <c r="H1142" s="49">
        <v>46421</v>
      </c>
    </row>
    <row r="1143" spans="8:8" x14ac:dyDescent="0.25">
      <c r="H1143" s="49">
        <v>46422</v>
      </c>
    </row>
    <row r="1144" spans="8:8" x14ac:dyDescent="0.25">
      <c r="H1144" s="49">
        <v>46423</v>
      </c>
    </row>
    <row r="1145" spans="8:8" x14ac:dyDescent="0.25">
      <c r="H1145" s="49">
        <v>46424</v>
      </c>
    </row>
    <row r="1146" spans="8:8" x14ac:dyDescent="0.25">
      <c r="H1146" s="49">
        <v>46425</v>
      </c>
    </row>
    <row r="1147" spans="8:8" x14ac:dyDescent="0.25">
      <c r="H1147" s="49">
        <v>46426</v>
      </c>
    </row>
    <row r="1148" spans="8:8" x14ac:dyDescent="0.25">
      <c r="H1148" s="49">
        <v>46427</v>
      </c>
    </row>
    <row r="1149" spans="8:8" x14ac:dyDescent="0.25">
      <c r="H1149" s="49">
        <v>46428</v>
      </c>
    </row>
    <row r="1150" spans="8:8" x14ac:dyDescent="0.25">
      <c r="H1150" s="49">
        <v>46429</v>
      </c>
    </row>
    <row r="1151" spans="8:8" x14ac:dyDescent="0.25">
      <c r="H1151" s="49">
        <v>46430</v>
      </c>
    </row>
    <row r="1152" spans="8:8" x14ac:dyDescent="0.25">
      <c r="H1152" s="49">
        <v>46431</v>
      </c>
    </row>
    <row r="1153" spans="8:8" x14ac:dyDescent="0.25">
      <c r="H1153" s="49">
        <v>46432</v>
      </c>
    </row>
    <row r="1154" spans="8:8" x14ac:dyDescent="0.25">
      <c r="H1154" s="49">
        <v>46433</v>
      </c>
    </row>
    <row r="1155" spans="8:8" x14ac:dyDescent="0.25">
      <c r="H1155" s="49">
        <v>46434</v>
      </c>
    </row>
    <row r="1156" spans="8:8" x14ac:dyDescent="0.25">
      <c r="H1156" s="49">
        <v>46435</v>
      </c>
    </row>
    <row r="1157" spans="8:8" x14ac:dyDescent="0.25">
      <c r="H1157" s="49">
        <v>46436</v>
      </c>
    </row>
    <row r="1158" spans="8:8" x14ac:dyDescent="0.25">
      <c r="H1158" s="49">
        <v>46437</v>
      </c>
    </row>
    <row r="1159" spans="8:8" x14ac:dyDescent="0.25">
      <c r="H1159" s="49">
        <v>46438</v>
      </c>
    </row>
    <row r="1160" spans="8:8" x14ac:dyDescent="0.25">
      <c r="H1160" s="49">
        <v>46439</v>
      </c>
    </row>
    <row r="1161" spans="8:8" x14ac:dyDescent="0.25">
      <c r="H1161" s="49">
        <v>46440</v>
      </c>
    </row>
    <row r="1162" spans="8:8" x14ac:dyDescent="0.25">
      <c r="H1162" s="49">
        <v>46441</v>
      </c>
    </row>
    <row r="1163" spans="8:8" x14ac:dyDescent="0.25">
      <c r="H1163" s="49">
        <v>46442</v>
      </c>
    </row>
    <row r="1164" spans="8:8" x14ac:dyDescent="0.25">
      <c r="H1164" s="49">
        <v>46443</v>
      </c>
    </row>
    <row r="1165" spans="8:8" x14ac:dyDescent="0.25">
      <c r="H1165" s="49">
        <v>46444</v>
      </c>
    </row>
    <row r="1166" spans="8:8" x14ac:dyDescent="0.25">
      <c r="H1166" s="49">
        <v>46445</v>
      </c>
    </row>
    <row r="1167" spans="8:8" x14ac:dyDescent="0.25">
      <c r="H1167" s="49">
        <v>46446</v>
      </c>
    </row>
    <row r="1168" spans="8:8" x14ac:dyDescent="0.25">
      <c r="H1168" s="49">
        <v>46447</v>
      </c>
    </row>
    <row r="1169" spans="8:8" x14ac:dyDescent="0.25">
      <c r="H1169" s="49">
        <v>46448</v>
      </c>
    </row>
    <row r="1170" spans="8:8" x14ac:dyDescent="0.25">
      <c r="H1170" s="49">
        <v>46449</v>
      </c>
    </row>
    <row r="1171" spans="8:8" x14ac:dyDescent="0.25">
      <c r="H1171" s="49">
        <v>46450</v>
      </c>
    </row>
    <row r="1172" spans="8:8" x14ac:dyDescent="0.25">
      <c r="H1172" s="49">
        <v>46451</v>
      </c>
    </row>
    <row r="1173" spans="8:8" x14ac:dyDescent="0.25">
      <c r="H1173" s="49">
        <v>46452</v>
      </c>
    </row>
    <row r="1174" spans="8:8" x14ac:dyDescent="0.25">
      <c r="H1174" s="49">
        <v>46453</v>
      </c>
    </row>
    <row r="1175" spans="8:8" x14ac:dyDescent="0.25">
      <c r="H1175" s="49">
        <v>46454</v>
      </c>
    </row>
    <row r="1176" spans="8:8" x14ac:dyDescent="0.25">
      <c r="H1176" s="49">
        <v>46455</v>
      </c>
    </row>
    <row r="1177" spans="8:8" x14ac:dyDescent="0.25">
      <c r="H1177" s="49">
        <v>46456</v>
      </c>
    </row>
    <row r="1178" spans="8:8" x14ac:dyDescent="0.25">
      <c r="H1178" s="49">
        <v>46457</v>
      </c>
    </row>
    <row r="1179" spans="8:8" x14ac:dyDescent="0.25">
      <c r="H1179" s="49">
        <v>46458</v>
      </c>
    </row>
    <row r="1180" spans="8:8" x14ac:dyDescent="0.25">
      <c r="H1180" s="49">
        <v>46459</v>
      </c>
    </row>
    <row r="1181" spans="8:8" x14ac:dyDescent="0.25">
      <c r="H1181" s="49">
        <v>46460</v>
      </c>
    </row>
    <row r="1182" spans="8:8" x14ac:dyDescent="0.25">
      <c r="H1182" s="49">
        <v>46461</v>
      </c>
    </row>
    <row r="1183" spans="8:8" x14ac:dyDescent="0.25">
      <c r="H1183" s="49">
        <v>46462</v>
      </c>
    </row>
    <row r="1184" spans="8:8" x14ac:dyDescent="0.25">
      <c r="H1184" s="49">
        <v>46463</v>
      </c>
    </row>
    <row r="1185" spans="8:8" x14ac:dyDescent="0.25">
      <c r="H1185" s="49">
        <v>46464</v>
      </c>
    </row>
    <row r="1186" spans="8:8" x14ac:dyDescent="0.25">
      <c r="H1186" s="49">
        <v>46465</v>
      </c>
    </row>
    <row r="1187" spans="8:8" x14ac:dyDescent="0.25">
      <c r="H1187" s="49">
        <v>46466</v>
      </c>
    </row>
    <row r="1188" spans="8:8" x14ac:dyDescent="0.25">
      <c r="H1188" s="49">
        <v>46467</v>
      </c>
    </row>
    <row r="1189" spans="8:8" x14ac:dyDescent="0.25">
      <c r="H1189" s="49">
        <v>46468</v>
      </c>
    </row>
    <row r="1190" spans="8:8" x14ac:dyDescent="0.25">
      <c r="H1190" s="49">
        <v>46469</v>
      </c>
    </row>
    <row r="1191" spans="8:8" x14ac:dyDescent="0.25">
      <c r="H1191" s="49">
        <v>46470</v>
      </c>
    </row>
    <row r="1192" spans="8:8" x14ac:dyDescent="0.25">
      <c r="H1192" s="49">
        <v>46471</v>
      </c>
    </row>
    <row r="1193" spans="8:8" x14ac:dyDescent="0.25">
      <c r="H1193" s="49">
        <v>46472</v>
      </c>
    </row>
    <row r="1194" spans="8:8" x14ac:dyDescent="0.25">
      <c r="H1194" s="49">
        <v>46473</v>
      </c>
    </row>
    <row r="1195" spans="8:8" x14ac:dyDescent="0.25">
      <c r="H1195" s="49">
        <v>46474</v>
      </c>
    </row>
    <row r="1196" spans="8:8" x14ac:dyDescent="0.25">
      <c r="H1196" s="49">
        <v>46475</v>
      </c>
    </row>
    <row r="1197" spans="8:8" x14ac:dyDescent="0.25">
      <c r="H1197" s="49">
        <v>46476</v>
      </c>
    </row>
    <row r="1198" spans="8:8" x14ac:dyDescent="0.25">
      <c r="H1198" s="49">
        <v>46477</v>
      </c>
    </row>
    <row r="1199" spans="8:8" x14ac:dyDescent="0.25">
      <c r="H1199" s="49">
        <v>46478</v>
      </c>
    </row>
    <row r="1200" spans="8:8" x14ac:dyDescent="0.25">
      <c r="H1200" s="49">
        <v>46479</v>
      </c>
    </row>
    <row r="1201" spans="8:8" x14ac:dyDescent="0.25">
      <c r="H1201" s="49">
        <v>46480</v>
      </c>
    </row>
    <row r="1202" spans="8:8" x14ac:dyDescent="0.25">
      <c r="H1202" s="49">
        <v>46481</v>
      </c>
    </row>
    <row r="1203" spans="8:8" x14ac:dyDescent="0.25">
      <c r="H1203" s="49">
        <v>46482</v>
      </c>
    </row>
    <row r="1204" spans="8:8" x14ac:dyDescent="0.25">
      <c r="H1204" s="49">
        <v>46483</v>
      </c>
    </row>
    <row r="1205" spans="8:8" x14ac:dyDescent="0.25">
      <c r="H1205" s="49">
        <v>46484</v>
      </c>
    </row>
    <row r="1206" spans="8:8" x14ac:dyDescent="0.25">
      <c r="H1206" s="49">
        <v>46485</v>
      </c>
    </row>
    <row r="1207" spans="8:8" x14ac:dyDescent="0.25">
      <c r="H1207" s="49">
        <v>46486</v>
      </c>
    </row>
    <row r="1208" spans="8:8" x14ac:dyDescent="0.25">
      <c r="H1208" s="49">
        <v>46487</v>
      </c>
    </row>
    <row r="1209" spans="8:8" x14ac:dyDescent="0.25">
      <c r="H1209" s="49">
        <v>46488</v>
      </c>
    </row>
    <row r="1210" spans="8:8" x14ac:dyDescent="0.25">
      <c r="H1210" s="49">
        <v>46489</v>
      </c>
    </row>
    <row r="1211" spans="8:8" x14ac:dyDescent="0.25">
      <c r="H1211" s="49">
        <v>46490</v>
      </c>
    </row>
    <row r="1212" spans="8:8" x14ac:dyDescent="0.25">
      <c r="H1212" s="49">
        <v>46491</v>
      </c>
    </row>
    <row r="1213" spans="8:8" x14ac:dyDescent="0.25">
      <c r="H1213" s="49">
        <v>46492</v>
      </c>
    </row>
    <row r="1214" spans="8:8" x14ac:dyDescent="0.25">
      <c r="H1214" s="49">
        <v>46493</v>
      </c>
    </row>
    <row r="1215" spans="8:8" x14ac:dyDescent="0.25">
      <c r="H1215" s="49">
        <v>46494</v>
      </c>
    </row>
    <row r="1216" spans="8:8" x14ac:dyDescent="0.25">
      <c r="H1216" s="49">
        <v>46495</v>
      </c>
    </row>
    <row r="1217" spans="8:8" x14ac:dyDescent="0.25">
      <c r="H1217" s="49">
        <v>46496</v>
      </c>
    </row>
    <row r="1218" spans="8:8" x14ac:dyDescent="0.25">
      <c r="H1218" s="49">
        <v>46497</v>
      </c>
    </row>
    <row r="1219" spans="8:8" x14ac:dyDescent="0.25">
      <c r="H1219" s="49">
        <v>46498</v>
      </c>
    </row>
    <row r="1220" spans="8:8" x14ac:dyDescent="0.25">
      <c r="H1220" s="49">
        <v>46499</v>
      </c>
    </row>
    <row r="1221" spans="8:8" x14ac:dyDescent="0.25">
      <c r="H1221" s="49">
        <v>46500</v>
      </c>
    </row>
    <row r="1222" spans="8:8" x14ac:dyDescent="0.25">
      <c r="H1222" s="49">
        <v>46501</v>
      </c>
    </row>
    <row r="1223" spans="8:8" x14ac:dyDescent="0.25">
      <c r="H1223" s="49">
        <v>46502</v>
      </c>
    </row>
    <row r="1224" spans="8:8" x14ac:dyDescent="0.25">
      <c r="H1224" s="49">
        <v>46503</v>
      </c>
    </row>
    <row r="1225" spans="8:8" x14ac:dyDescent="0.25">
      <c r="H1225" s="49">
        <v>46504</v>
      </c>
    </row>
    <row r="1226" spans="8:8" x14ac:dyDescent="0.25">
      <c r="H1226" s="49">
        <v>46505</v>
      </c>
    </row>
    <row r="1227" spans="8:8" x14ac:dyDescent="0.25">
      <c r="H1227" s="49">
        <v>46506</v>
      </c>
    </row>
    <row r="1228" spans="8:8" x14ac:dyDescent="0.25">
      <c r="H1228" s="49">
        <v>46507</v>
      </c>
    </row>
    <row r="1229" spans="8:8" x14ac:dyDescent="0.25">
      <c r="H1229" s="49">
        <v>46508</v>
      </c>
    </row>
    <row r="1230" spans="8:8" x14ac:dyDescent="0.25">
      <c r="H1230" s="49">
        <v>46509</v>
      </c>
    </row>
    <row r="1231" spans="8:8" x14ac:dyDescent="0.25">
      <c r="H1231" s="49">
        <v>46510</v>
      </c>
    </row>
    <row r="1232" spans="8:8" x14ac:dyDescent="0.25">
      <c r="H1232" s="49">
        <v>46511</v>
      </c>
    </row>
    <row r="1233" spans="8:8" x14ac:dyDescent="0.25">
      <c r="H1233" s="49">
        <v>46512</v>
      </c>
    </row>
    <row r="1234" spans="8:8" x14ac:dyDescent="0.25">
      <c r="H1234" s="49">
        <v>46513</v>
      </c>
    </row>
    <row r="1235" spans="8:8" x14ac:dyDescent="0.25">
      <c r="H1235" s="49">
        <v>46514</v>
      </c>
    </row>
    <row r="1236" spans="8:8" x14ac:dyDescent="0.25">
      <c r="H1236" s="49">
        <v>46515</v>
      </c>
    </row>
    <row r="1237" spans="8:8" x14ac:dyDescent="0.25">
      <c r="H1237" s="49">
        <v>46516</v>
      </c>
    </row>
    <row r="1238" spans="8:8" x14ac:dyDescent="0.25">
      <c r="H1238" s="49">
        <v>46517</v>
      </c>
    </row>
    <row r="1239" spans="8:8" x14ac:dyDescent="0.25">
      <c r="H1239" s="49">
        <v>46518</v>
      </c>
    </row>
    <row r="1240" spans="8:8" x14ac:dyDescent="0.25">
      <c r="H1240" s="49">
        <v>46519</v>
      </c>
    </row>
    <row r="1241" spans="8:8" x14ac:dyDescent="0.25">
      <c r="H1241" s="49">
        <v>46520</v>
      </c>
    </row>
    <row r="1242" spans="8:8" x14ac:dyDescent="0.25">
      <c r="H1242" s="49">
        <v>46521</v>
      </c>
    </row>
    <row r="1243" spans="8:8" x14ac:dyDescent="0.25">
      <c r="H1243" s="49">
        <v>46522</v>
      </c>
    </row>
    <row r="1244" spans="8:8" x14ac:dyDescent="0.25">
      <c r="H1244" s="49">
        <v>46523</v>
      </c>
    </row>
    <row r="1245" spans="8:8" x14ac:dyDescent="0.25">
      <c r="H1245" s="49">
        <v>46524</v>
      </c>
    </row>
    <row r="1246" spans="8:8" x14ac:dyDescent="0.25">
      <c r="H1246" s="49">
        <v>46525</v>
      </c>
    </row>
    <row r="1247" spans="8:8" x14ac:dyDescent="0.25">
      <c r="H1247" s="49">
        <v>46526</v>
      </c>
    </row>
    <row r="1248" spans="8:8" x14ac:dyDescent="0.25">
      <c r="H1248" s="49">
        <v>46527</v>
      </c>
    </row>
    <row r="1249" spans="8:8" x14ac:dyDescent="0.25">
      <c r="H1249" s="49">
        <v>46528</v>
      </c>
    </row>
    <row r="1250" spans="8:8" x14ac:dyDescent="0.25">
      <c r="H1250" s="49">
        <v>46529</v>
      </c>
    </row>
    <row r="1251" spans="8:8" x14ac:dyDescent="0.25">
      <c r="H1251" s="49">
        <v>46530</v>
      </c>
    </row>
    <row r="1252" spans="8:8" x14ac:dyDescent="0.25">
      <c r="H1252" s="49">
        <v>46531</v>
      </c>
    </row>
    <row r="1253" spans="8:8" x14ac:dyDescent="0.25">
      <c r="H1253" s="49">
        <v>46532</v>
      </c>
    </row>
    <row r="1254" spans="8:8" x14ac:dyDescent="0.25">
      <c r="H1254" s="49">
        <v>46533</v>
      </c>
    </row>
    <row r="1255" spans="8:8" x14ac:dyDescent="0.25">
      <c r="H1255" s="49">
        <v>46534</v>
      </c>
    </row>
    <row r="1256" spans="8:8" x14ac:dyDescent="0.25">
      <c r="H1256" s="49">
        <v>46535</v>
      </c>
    </row>
    <row r="1257" spans="8:8" x14ac:dyDescent="0.25">
      <c r="H1257" s="49">
        <v>46536</v>
      </c>
    </row>
    <row r="1258" spans="8:8" x14ac:dyDescent="0.25">
      <c r="H1258" s="49">
        <v>46537</v>
      </c>
    </row>
    <row r="1259" spans="8:8" x14ac:dyDescent="0.25">
      <c r="H1259" s="49">
        <v>46538</v>
      </c>
    </row>
    <row r="1260" spans="8:8" x14ac:dyDescent="0.25">
      <c r="H1260" s="49">
        <v>46539</v>
      </c>
    </row>
    <row r="1261" spans="8:8" x14ac:dyDescent="0.25">
      <c r="H1261" s="49">
        <v>46540</v>
      </c>
    </row>
    <row r="1262" spans="8:8" x14ac:dyDescent="0.25">
      <c r="H1262" s="49">
        <v>46541</v>
      </c>
    </row>
    <row r="1263" spans="8:8" x14ac:dyDescent="0.25">
      <c r="H1263" s="49">
        <v>46542</v>
      </c>
    </row>
    <row r="1264" spans="8:8" x14ac:dyDescent="0.25">
      <c r="H1264" s="49">
        <v>46543</v>
      </c>
    </row>
    <row r="1265" spans="8:8" x14ac:dyDescent="0.25">
      <c r="H1265" s="49">
        <v>46544</v>
      </c>
    </row>
    <row r="1266" spans="8:8" x14ac:dyDescent="0.25">
      <c r="H1266" s="49">
        <v>46545</v>
      </c>
    </row>
    <row r="1267" spans="8:8" x14ac:dyDescent="0.25">
      <c r="H1267" s="49">
        <v>46546</v>
      </c>
    </row>
    <row r="1268" spans="8:8" x14ac:dyDescent="0.25">
      <c r="H1268" s="49">
        <v>46547</v>
      </c>
    </row>
    <row r="1269" spans="8:8" x14ac:dyDescent="0.25">
      <c r="H1269" s="49">
        <v>46548</v>
      </c>
    </row>
    <row r="1270" spans="8:8" x14ac:dyDescent="0.25">
      <c r="H1270" s="49">
        <v>46549</v>
      </c>
    </row>
    <row r="1271" spans="8:8" x14ac:dyDescent="0.25">
      <c r="H1271" s="49">
        <v>46550</v>
      </c>
    </row>
    <row r="1272" spans="8:8" x14ac:dyDescent="0.25">
      <c r="H1272" s="49">
        <v>46551</v>
      </c>
    </row>
    <row r="1273" spans="8:8" x14ac:dyDescent="0.25">
      <c r="H1273" s="49">
        <v>46552</v>
      </c>
    </row>
    <row r="1274" spans="8:8" x14ac:dyDescent="0.25">
      <c r="H1274" s="49">
        <v>46553</v>
      </c>
    </row>
    <row r="1275" spans="8:8" x14ac:dyDescent="0.25">
      <c r="H1275" s="49">
        <v>46554</v>
      </c>
    </row>
    <row r="1276" spans="8:8" x14ac:dyDescent="0.25">
      <c r="H1276" s="49">
        <v>46555</v>
      </c>
    </row>
    <row r="1277" spans="8:8" x14ac:dyDescent="0.25">
      <c r="H1277" s="49">
        <v>46556</v>
      </c>
    </row>
    <row r="1278" spans="8:8" x14ac:dyDescent="0.25">
      <c r="H1278" s="49">
        <v>46557</v>
      </c>
    </row>
    <row r="1279" spans="8:8" x14ac:dyDescent="0.25">
      <c r="H1279" s="49">
        <v>46558</v>
      </c>
    </row>
    <row r="1280" spans="8:8" x14ac:dyDescent="0.25">
      <c r="H1280" s="49">
        <v>46559</v>
      </c>
    </row>
    <row r="1281" spans="8:8" x14ac:dyDescent="0.25">
      <c r="H1281" s="49">
        <v>46560</v>
      </c>
    </row>
    <row r="1282" spans="8:8" x14ac:dyDescent="0.25">
      <c r="H1282" s="49">
        <v>46561</v>
      </c>
    </row>
    <row r="1283" spans="8:8" x14ac:dyDescent="0.25">
      <c r="H1283" s="49">
        <v>46562</v>
      </c>
    </row>
    <row r="1284" spans="8:8" x14ac:dyDescent="0.25">
      <c r="H1284" s="49">
        <v>46563</v>
      </c>
    </row>
    <row r="1285" spans="8:8" x14ac:dyDescent="0.25">
      <c r="H1285" s="49">
        <v>46564</v>
      </c>
    </row>
    <row r="1286" spans="8:8" x14ac:dyDescent="0.25">
      <c r="H1286" s="49">
        <v>46565</v>
      </c>
    </row>
    <row r="1287" spans="8:8" x14ac:dyDescent="0.25">
      <c r="H1287" s="49">
        <v>46566</v>
      </c>
    </row>
    <row r="1288" spans="8:8" x14ac:dyDescent="0.25">
      <c r="H1288" s="49">
        <v>46567</v>
      </c>
    </row>
    <row r="1289" spans="8:8" x14ac:dyDescent="0.25">
      <c r="H1289" s="49">
        <v>46568</v>
      </c>
    </row>
    <row r="1290" spans="8:8" x14ac:dyDescent="0.25">
      <c r="H1290" s="49">
        <v>46569</v>
      </c>
    </row>
    <row r="1291" spans="8:8" x14ac:dyDescent="0.25">
      <c r="H1291" s="49">
        <v>46570</v>
      </c>
    </row>
    <row r="1292" spans="8:8" x14ac:dyDescent="0.25">
      <c r="H1292" s="49">
        <v>46571</v>
      </c>
    </row>
    <row r="1293" spans="8:8" x14ac:dyDescent="0.25">
      <c r="H1293" s="49">
        <v>46572</v>
      </c>
    </row>
    <row r="1294" spans="8:8" x14ac:dyDescent="0.25">
      <c r="H1294" s="49">
        <v>46573</v>
      </c>
    </row>
    <row r="1295" spans="8:8" x14ac:dyDescent="0.25">
      <c r="H1295" s="49">
        <v>46574</v>
      </c>
    </row>
    <row r="1296" spans="8:8" x14ac:dyDescent="0.25">
      <c r="H1296" s="49">
        <v>46575</v>
      </c>
    </row>
    <row r="1297" spans="8:8" x14ac:dyDescent="0.25">
      <c r="H1297" s="49">
        <v>46576</v>
      </c>
    </row>
    <row r="1298" spans="8:8" x14ac:dyDescent="0.25">
      <c r="H1298" s="49">
        <v>46577</v>
      </c>
    </row>
    <row r="1299" spans="8:8" x14ac:dyDescent="0.25">
      <c r="H1299" s="49">
        <v>46578</v>
      </c>
    </row>
    <row r="1300" spans="8:8" x14ac:dyDescent="0.25">
      <c r="H1300" s="49">
        <v>46579</v>
      </c>
    </row>
    <row r="1301" spans="8:8" x14ac:dyDescent="0.25">
      <c r="H1301" s="49">
        <v>46580</v>
      </c>
    </row>
    <row r="1302" spans="8:8" x14ac:dyDescent="0.25">
      <c r="H1302" s="49">
        <v>46581</v>
      </c>
    </row>
    <row r="1303" spans="8:8" x14ac:dyDescent="0.25">
      <c r="H1303" s="49">
        <v>46582</v>
      </c>
    </row>
    <row r="1304" spans="8:8" x14ac:dyDescent="0.25">
      <c r="H1304" s="49">
        <v>46583</v>
      </c>
    </row>
    <row r="1305" spans="8:8" x14ac:dyDescent="0.25">
      <c r="H1305" s="49">
        <v>46584</v>
      </c>
    </row>
    <row r="1306" spans="8:8" x14ac:dyDescent="0.25">
      <c r="H1306" s="49">
        <v>46585</v>
      </c>
    </row>
    <row r="1307" spans="8:8" x14ac:dyDescent="0.25">
      <c r="H1307" s="49">
        <v>46586</v>
      </c>
    </row>
    <row r="1308" spans="8:8" x14ac:dyDescent="0.25">
      <c r="H1308" s="49">
        <v>46587</v>
      </c>
    </row>
    <row r="1309" spans="8:8" x14ac:dyDescent="0.25">
      <c r="H1309" s="49">
        <v>46588</v>
      </c>
    </row>
    <row r="1310" spans="8:8" x14ac:dyDescent="0.25">
      <c r="H1310" s="49">
        <v>46589</v>
      </c>
    </row>
    <row r="1311" spans="8:8" x14ac:dyDescent="0.25">
      <c r="H1311" s="49">
        <v>46590</v>
      </c>
    </row>
    <row r="1312" spans="8:8" x14ac:dyDescent="0.25">
      <c r="H1312" s="49">
        <v>46591</v>
      </c>
    </row>
    <row r="1313" spans="8:8" x14ac:dyDescent="0.25">
      <c r="H1313" s="49">
        <v>46592</v>
      </c>
    </row>
    <row r="1314" spans="8:8" x14ac:dyDescent="0.25">
      <c r="H1314" s="49">
        <v>46593</v>
      </c>
    </row>
    <row r="1315" spans="8:8" x14ac:dyDescent="0.25">
      <c r="H1315" s="49">
        <v>46594</v>
      </c>
    </row>
    <row r="1316" spans="8:8" x14ac:dyDescent="0.25">
      <c r="H1316" s="49">
        <v>46595</v>
      </c>
    </row>
    <row r="1317" spans="8:8" x14ac:dyDescent="0.25">
      <c r="H1317" s="49">
        <v>46596</v>
      </c>
    </row>
    <row r="1318" spans="8:8" x14ac:dyDescent="0.25">
      <c r="H1318" s="49">
        <v>46597</v>
      </c>
    </row>
    <row r="1319" spans="8:8" x14ac:dyDescent="0.25">
      <c r="H1319" s="49">
        <v>46598</v>
      </c>
    </row>
    <row r="1320" spans="8:8" x14ac:dyDescent="0.25">
      <c r="H1320" s="49">
        <v>46599</v>
      </c>
    </row>
    <row r="1321" spans="8:8" x14ac:dyDescent="0.25">
      <c r="H1321" s="49">
        <v>46600</v>
      </c>
    </row>
    <row r="1322" spans="8:8" x14ac:dyDescent="0.25">
      <c r="H1322" s="49">
        <v>46601</v>
      </c>
    </row>
    <row r="1323" spans="8:8" x14ac:dyDescent="0.25">
      <c r="H1323" s="49">
        <v>46602</v>
      </c>
    </row>
    <row r="1324" spans="8:8" x14ac:dyDescent="0.25">
      <c r="H1324" s="49">
        <v>46603</v>
      </c>
    </row>
    <row r="1325" spans="8:8" x14ac:dyDescent="0.25">
      <c r="H1325" s="49">
        <v>46604</v>
      </c>
    </row>
    <row r="1326" spans="8:8" x14ac:dyDescent="0.25">
      <c r="H1326" s="49">
        <v>46605</v>
      </c>
    </row>
    <row r="1327" spans="8:8" x14ac:dyDescent="0.25">
      <c r="H1327" s="49">
        <v>46606</v>
      </c>
    </row>
    <row r="1328" spans="8:8" x14ac:dyDescent="0.25">
      <c r="H1328" s="49">
        <v>46607</v>
      </c>
    </row>
    <row r="1329" spans="8:8" x14ac:dyDescent="0.25">
      <c r="H1329" s="49">
        <v>46608</v>
      </c>
    </row>
    <row r="1330" spans="8:8" x14ac:dyDescent="0.25">
      <c r="H1330" s="49">
        <v>46609</v>
      </c>
    </row>
    <row r="1331" spans="8:8" x14ac:dyDescent="0.25">
      <c r="H1331" s="49">
        <v>46610</v>
      </c>
    </row>
    <row r="1332" spans="8:8" x14ac:dyDescent="0.25">
      <c r="H1332" s="49">
        <v>46611</v>
      </c>
    </row>
    <row r="1333" spans="8:8" x14ac:dyDescent="0.25">
      <c r="H1333" s="49">
        <v>46612</v>
      </c>
    </row>
    <row r="1334" spans="8:8" x14ac:dyDescent="0.25">
      <c r="H1334" s="49">
        <v>46613</v>
      </c>
    </row>
    <row r="1335" spans="8:8" x14ac:dyDescent="0.25">
      <c r="H1335" s="49">
        <v>46614</v>
      </c>
    </row>
    <row r="1336" spans="8:8" x14ac:dyDescent="0.25">
      <c r="H1336" s="49">
        <v>46615</v>
      </c>
    </row>
    <row r="1337" spans="8:8" x14ac:dyDescent="0.25">
      <c r="H1337" s="49">
        <v>46616</v>
      </c>
    </row>
    <row r="1338" spans="8:8" x14ac:dyDescent="0.25">
      <c r="H1338" s="49">
        <v>46617</v>
      </c>
    </row>
    <row r="1339" spans="8:8" x14ac:dyDescent="0.25">
      <c r="H1339" s="49">
        <v>46618</v>
      </c>
    </row>
    <row r="1340" spans="8:8" x14ac:dyDescent="0.25">
      <c r="H1340" s="49">
        <v>46619</v>
      </c>
    </row>
    <row r="1341" spans="8:8" x14ac:dyDescent="0.25">
      <c r="H1341" s="49">
        <v>46620</v>
      </c>
    </row>
    <row r="1342" spans="8:8" x14ac:dyDescent="0.25">
      <c r="H1342" s="49">
        <v>46621</v>
      </c>
    </row>
    <row r="1343" spans="8:8" x14ac:dyDescent="0.25">
      <c r="H1343" s="49">
        <v>46622</v>
      </c>
    </row>
    <row r="1344" spans="8:8" x14ac:dyDescent="0.25">
      <c r="H1344" s="49">
        <v>46623</v>
      </c>
    </row>
    <row r="1345" spans="8:8" x14ac:dyDescent="0.25">
      <c r="H1345" s="49">
        <v>46624</v>
      </c>
    </row>
    <row r="1346" spans="8:8" x14ac:dyDescent="0.25">
      <c r="H1346" s="49">
        <v>46625</v>
      </c>
    </row>
    <row r="1347" spans="8:8" x14ac:dyDescent="0.25">
      <c r="H1347" s="49">
        <v>46626</v>
      </c>
    </row>
    <row r="1348" spans="8:8" x14ac:dyDescent="0.25">
      <c r="H1348" s="49">
        <v>46627</v>
      </c>
    </row>
    <row r="1349" spans="8:8" x14ac:dyDescent="0.25">
      <c r="H1349" s="49">
        <v>46628</v>
      </c>
    </row>
    <row r="1350" spans="8:8" x14ac:dyDescent="0.25">
      <c r="H1350" s="49">
        <v>46629</v>
      </c>
    </row>
    <row r="1351" spans="8:8" x14ac:dyDescent="0.25">
      <c r="H1351" s="49">
        <v>46630</v>
      </c>
    </row>
    <row r="1352" spans="8:8" x14ac:dyDescent="0.25">
      <c r="H1352" s="49">
        <v>46631</v>
      </c>
    </row>
    <row r="1353" spans="8:8" x14ac:dyDescent="0.25">
      <c r="H1353" s="49">
        <v>46632</v>
      </c>
    </row>
    <row r="1354" spans="8:8" x14ac:dyDescent="0.25">
      <c r="H1354" s="49">
        <v>46633</v>
      </c>
    </row>
    <row r="1355" spans="8:8" x14ac:dyDescent="0.25">
      <c r="H1355" s="49">
        <v>46634</v>
      </c>
    </row>
    <row r="1356" spans="8:8" x14ac:dyDescent="0.25">
      <c r="H1356" s="49">
        <v>46635</v>
      </c>
    </row>
    <row r="1357" spans="8:8" x14ac:dyDescent="0.25">
      <c r="H1357" s="49">
        <v>46636</v>
      </c>
    </row>
    <row r="1358" spans="8:8" x14ac:dyDescent="0.25">
      <c r="H1358" s="49">
        <v>46637</v>
      </c>
    </row>
    <row r="1359" spans="8:8" x14ac:dyDescent="0.25">
      <c r="H1359" s="49">
        <v>46638</v>
      </c>
    </row>
    <row r="1360" spans="8:8" x14ac:dyDescent="0.25">
      <c r="H1360" s="49">
        <v>46639</v>
      </c>
    </row>
    <row r="1361" spans="8:8" x14ac:dyDescent="0.25">
      <c r="H1361" s="49">
        <v>46640</v>
      </c>
    </row>
    <row r="1362" spans="8:8" x14ac:dyDescent="0.25">
      <c r="H1362" s="49">
        <v>46641</v>
      </c>
    </row>
    <row r="1363" spans="8:8" x14ac:dyDescent="0.25">
      <c r="H1363" s="49">
        <v>46642</v>
      </c>
    </row>
    <row r="1364" spans="8:8" x14ac:dyDescent="0.25">
      <c r="H1364" s="49">
        <v>46643</v>
      </c>
    </row>
    <row r="1365" spans="8:8" x14ac:dyDescent="0.25">
      <c r="H1365" s="49">
        <v>46644</v>
      </c>
    </row>
    <row r="1366" spans="8:8" x14ac:dyDescent="0.25">
      <c r="H1366" s="49">
        <v>46645</v>
      </c>
    </row>
    <row r="1367" spans="8:8" x14ac:dyDescent="0.25">
      <c r="H1367" s="49">
        <v>46646</v>
      </c>
    </row>
    <row r="1368" spans="8:8" x14ac:dyDescent="0.25">
      <c r="H1368" s="49">
        <v>46647</v>
      </c>
    </row>
    <row r="1369" spans="8:8" x14ac:dyDescent="0.25">
      <c r="H1369" s="49">
        <v>46648</v>
      </c>
    </row>
    <row r="1370" spans="8:8" x14ac:dyDescent="0.25">
      <c r="H1370" s="49">
        <v>46649</v>
      </c>
    </row>
    <row r="1371" spans="8:8" x14ac:dyDescent="0.25">
      <c r="H1371" s="49">
        <v>46650</v>
      </c>
    </row>
    <row r="1372" spans="8:8" x14ac:dyDescent="0.25">
      <c r="H1372" s="49">
        <v>46651</v>
      </c>
    </row>
    <row r="1373" spans="8:8" x14ac:dyDescent="0.25">
      <c r="H1373" s="49">
        <v>46652</v>
      </c>
    </row>
    <row r="1374" spans="8:8" x14ac:dyDescent="0.25">
      <c r="H1374" s="49">
        <v>46653</v>
      </c>
    </row>
    <row r="1375" spans="8:8" x14ac:dyDescent="0.25">
      <c r="H1375" s="49">
        <v>46654</v>
      </c>
    </row>
    <row r="1376" spans="8:8" x14ac:dyDescent="0.25">
      <c r="H1376" s="49">
        <v>46655</v>
      </c>
    </row>
    <row r="1377" spans="8:8" x14ac:dyDescent="0.25">
      <c r="H1377" s="49">
        <v>46656</v>
      </c>
    </row>
    <row r="1378" spans="8:8" x14ac:dyDescent="0.25">
      <c r="H1378" s="49">
        <v>46657</v>
      </c>
    </row>
    <row r="1379" spans="8:8" x14ac:dyDescent="0.25">
      <c r="H1379" s="49">
        <v>46658</v>
      </c>
    </row>
    <row r="1380" spans="8:8" x14ac:dyDescent="0.25">
      <c r="H1380" s="49">
        <v>46659</v>
      </c>
    </row>
    <row r="1381" spans="8:8" x14ac:dyDescent="0.25">
      <c r="H1381" s="49">
        <v>46660</v>
      </c>
    </row>
  </sheetData>
  <sheetProtection algorithmName="SHA-512" hashValue="FDpQGAlcu6FG/9l0qAhUxiKYTUBLTglXbDD6+byKhLSj3g0uo1N715ptogiAcHDNa+eRnZipBq3y/ao22CXTuQ==" saltValue="V5H5KV6XLJYQsBTpSXMqZg==" spinCount="100000" sheet="1" objects="1" scenarios="1"/>
  <conditionalFormatting sqref="A8:A761">
    <cfRule type="expression" dxfId="2" priority="1" stopIfTrue="1">
      <formula>RIGHT($S8,1)="P"</formula>
    </cfRule>
    <cfRule type="expression" dxfId="1" priority="2" stopIfTrue="1">
      <formula>RIGHT($S8,1)="T"</formula>
    </cfRule>
    <cfRule type="expression" dxfId="0" priority="3" stopIfTrue="1">
      <formula>RIGHT($S8,1)="O"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Calculation</vt:lpstr>
      <vt:lpstr>Formula</vt:lpstr>
      <vt:lpstr>Values</vt:lpstr>
      <vt:lpstr>Weights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Abbigail Kern</dc:creator>
  <cp:lastModifiedBy>Watson, Connie J</cp:lastModifiedBy>
  <dcterms:created xsi:type="dcterms:W3CDTF">2024-10-02T16:50:55Z</dcterms:created>
  <dcterms:modified xsi:type="dcterms:W3CDTF">2026-10-13T18:42:01Z</dcterms:modified>
</cp:coreProperties>
</file>